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50" yWindow="-225" windowWidth="14760" windowHeight="14700" activeTab="4"/>
  </bookViews>
  <sheets>
    <sheet name="2A1-Com" sheetId="5" r:id="rId1"/>
    <sheet name="2A2a-EPCI" sheetId="6" r:id="rId2"/>
    <sheet name="2A3-Sect Co" sheetId="7" r:id="rId3"/>
    <sheet name="2A4-Dpts" sheetId="8" r:id="rId4"/>
    <sheet name="2A5-Reg" sheetId="9" r:id="rId5"/>
    <sheet name="2A6-Ensemble" sheetId="4" r:id="rId6"/>
  </sheets>
  <definedNames>
    <definedName name="_BQ4.1" hidden="1">#REF!</definedName>
    <definedName name="RATIOS_STRATES">#REF!</definedName>
    <definedName name="_xlnm.Print_Area" localSheetId="0">'2A1-Com'!$A$1:$D$48</definedName>
    <definedName name="_xlnm.Print_Area" localSheetId="1">'2A2a-EPCI'!$A$1:$D$49</definedName>
    <definedName name="_xlnm.Print_Area" localSheetId="2">'2A3-Sect Co'!$A$1:$D$48</definedName>
    <definedName name="_xlnm.Print_Area" localSheetId="3">'2A4-Dpts'!$A$1:$D$50</definedName>
    <definedName name="_xlnm.Print_Area" localSheetId="4">'2A5-Reg'!$A$1:$D$51</definedName>
    <definedName name="_xlnm.Print_Area" localSheetId="5">'2A6-Ensemble'!$A$1:$D$49</definedName>
  </definedNames>
  <calcPr calcId="125725"/>
</workbook>
</file>

<file path=xl/calcChain.xml><?xml version="1.0" encoding="utf-8"?>
<calcChain xmlns="http://schemas.openxmlformats.org/spreadsheetml/2006/main">
  <c r="H13" i="7"/>
  <c r="H12"/>
  <c r="F38" i="6" l="1"/>
  <c r="F39" s="1"/>
  <c r="F36"/>
  <c r="F32"/>
  <c r="F31"/>
  <c r="F37" s="1"/>
  <c r="F22"/>
  <c r="F21"/>
  <c r="F33" l="1"/>
  <c r="H37" i="5"/>
  <c r="H22" l="1"/>
  <c r="G12" i="6" l="1"/>
  <c r="G13"/>
  <c r="H21"/>
  <c r="H35" i="7" l="1"/>
  <c r="H34"/>
  <c r="H30"/>
  <c r="H29"/>
  <c r="H28"/>
  <c r="H27"/>
  <c r="H23"/>
  <c r="H21"/>
  <c r="H20"/>
  <c r="H19"/>
  <c r="H18"/>
  <c r="H14"/>
  <c r="H11"/>
  <c r="H10"/>
  <c r="H9"/>
  <c r="H8"/>
  <c r="H7"/>
  <c r="H6"/>
  <c r="H5"/>
  <c r="H4"/>
  <c r="G40" i="6"/>
  <c r="G35"/>
  <c r="G34"/>
  <c r="G30"/>
  <c r="G29"/>
  <c r="G28"/>
  <c r="G27"/>
  <c r="G23"/>
  <c r="G21"/>
  <c r="G20"/>
  <c r="G19"/>
  <c r="G18"/>
  <c r="G14"/>
  <c r="G11"/>
  <c r="G10"/>
  <c r="G9"/>
  <c r="G8"/>
  <c r="G7"/>
  <c r="G6"/>
  <c r="G5"/>
  <c r="G4"/>
  <c r="H43"/>
  <c r="H42"/>
  <c r="H44"/>
  <c r="H45"/>
  <c r="H32"/>
  <c r="H38" s="1"/>
  <c r="H31"/>
  <c r="G31" s="1"/>
  <c r="H36"/>
  <c r="H22"/>
  <c r="G38" l="1"/>
  <c r="G32"/>
  <c r="H42" i="7"/>
  <c r="H33" i="6"/>
  <c r="H37"/>
  <c r="H39" l="1"/>
  <c r="G37"/>
  <c r="H41" i="5"/>
  <c r="H40" i="7" s="1"/>
  <c r="H36"/>
  <c r="H33" i="5"/>
  <c r="H32" i="7" s="1"/>
  <c r="H32" i="5"/>
  <c r="H31" i="7" s="1"/>
  <c r="H23" i="5"/>
  <c r="H22" i="7" s="1"/>
  <c r="H44" l="1"/>
  <c r="H45"/>
  <c r="H38" i="5"/>
  <c r="H37" i="7" s="1"/>
  <c r="H39" i="5"/>
  <c r="H34"/>
  <c r="H33" i="7" s="1"/>
  <c r="H43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H38" l="1"/>
  <c r="H40" i="5"/>
  <c r="H39" i="7" s="1"/>
  <c r="F43"/>
  <c r="F42"/>
  <c r="F44"/>
  <c r="F45"/>
  <c r="F40" i="4" l="1"/>
  <c r="F39"/>
  <c r="F38"/>
  <c r="F37"/>
  <c r="F36"/>
  <c r="F35"/>
  <c r="F34"/>
  <c r="F33"/>
  <c r="F32"/>
  <c r="F31"/>
  <c r="F30"/>
  <c r="F29"/>
  <c r="F28"/>
  <c r="F27"/>
  <c r="F26"/>
  <c r="F25"/>
  <c r="F24"/>
  <c r="F23"/>
  <c r="F21"/>
  <c r="F20"/>
  <c r="F19"/>
  <c r="F18"/>
  <c r="F17"/>
  <c r="F16"/>
  <c r="F15"/>
  <c r="F14"/>
  <c r="F13"/>
  <c r="F12"/>
  <c r="F11"/>
  <c r="F10"/>
  <c r="F9"/>
  <c r="F8"/>
  <c r="F7"/>
  <c r="F6"/>
  <c r="F5"/>
  <c r="F4"/>
  <c r="F45" l="1"/>
  <c r="F44"/>
  <c r="F22"/>
  <c r="F42"/>
  <c r="F43"/>
  <c r="B33" i="7"/>
  <c r="B38"/>
  <c r="B37"/>
  <c r="D40"/>
  <c r="E40" s="1"/>
  <c r="D39"/>
  <c r="D39" i="4" s="1"/>
  <c r="D38" i="7"/>
  <c r="D37"/>
  <c r="D36"/>
  <c r="D36" i="4" s="1"/>
  <c r="D35" i="7"/>
  <c r="D34"/>
  <c r="D33"/>
  <c r="D33" i="4" s="1"/>
  <c r="D32" i="7"/>
  <c r="D31"/>
  <c r="D30"/>
  <c r="D29"/>
  <c r="D28"/>
  <c r="D27"/>
  <c r="D26"/>
  <c r="D25"/>
  <c r="D24"/>
  <c r="D23"/>
  <c r="D22"/>
  <c r="D21"/>
  <c r="E21" s="1"/>
  <c r="D20"/>
  <c r="D19"/>
  <c r="D18"/>
  <c r="D17"/>
  <c r="D16"/>
  <c r="D15"/>
  <c r="D14"/>
  <c r="D13"/>
  <c r="D12"/>
  <c r="D11"/>
  <c r="D10"/>
  <c r="D9"/>
  <c r="D8"/>
  <c r="D7"/>
  <c r="D6"/>
  <c r="D5"/>
  <c r="D4"/>
  <c r="B40"/>
  <c r="B36"/>
  <c r="B35"/>
  <c r="B34"/>
  <c r="B32"/>
  <c r="B30"/>
  <c r="C30" s="1"/>
  <c r="B29"/>
  <c r="B28"/>
  <c r="B27"/>
  <c r="B26"/>
  <c r="B25"/>
  <c r="B24"/>
  <c r="B23"/>
  <c r="B21"/>
  <c r="B20"/>
  <c r="B19"/>
  <c r="B18"/>
  <c r="B17"/>
  <c r="B16"/>
  <c r="B15"/>
  <c r="B14"/>
  <c r="B13"/>
  <c r="B12"/>
  <c r="B11"/>
  <c r="B10"/>
  <c r="B9"/>
  <c r="B8"/>
  <c r="B7"/>
  <c r="B6"/>
  <c r="B5"/>
  <c r="B4"/>
  <c r="E22" l="1"/>
  <c r="C27"/>
  <c r="C29"/>
  <c r="C28"/>
  <c r="D8" i="4"/>
  <c r="E8" s="1"/>
  <c r="E8" i="7"/>
  <c r="D16" i="4"/>
  <c r="E16" s="1"/>
  <c r="E16" i="7"/>
  <c r="D32" i="4"/>
  <c r="E32" s="1"/>
  <c r="E32" i="7"/>
  <c r="D15" i="4"/>
  <c r="E15" s="1"/>
  <c r="E15" i="7"/>
  <c r="D23" i="4"/>
  <c r="E23" s="1"/>
  <c r="E23" i="7"/>
  <c r="D31" i="4"/>
  <c r="E31" s="1"/>
  <c r="E31" i="7"/>
  <c r="D38" i="4"/>
  <c r="E38" s="1"/>
  <c r="E38" i="7"/>
  <c r="D9" i="4"/>
  <c r="E9" s="1"/>
  <c r="E9" i="7"/>
  <c r="D17" i="4"/>
  <c r="E17" s="1"/>
  <c r="E17" i="7"/>
  <c r="D25" i="4"/>
  <c r="E25" s="1"/>
  <c r="E25" i="7"/>
  <c r="D24" i="4"/>
  <c r="E24" s="1"/>
  <c r="E24" i="7"/>
  <c r="D7" i="4"/>
  <c r="E7" s="1"/>
  <c r="E7" i="7"/>
  <c r="D6" i="4"/>
  <c r="E6" s="1"/>
  <c r="E6" i="7"/>
  <c r="D14" i="4"/>
  <c r="E14" i="7"/>
  <c r="D30" i="4"/>
  <c r="E30" s="1"/>
  <c r="E30" i="7"/>
  <c r="D5" i="4"/>
  <c r="E5" s="1"/>
  <c r="E5" i="7"/>
  <c r="D13" i="4"/>
  <c r="E13" i="7"/>
  <c r="D29" i="4"/>
  <c r="E29" s="1"/>
  <c r="E29" i="7"/>
  <c r="D37" i="4"/>
  <c r="E37" s="1"/>
  <c r="E37" i="7"/>
  <c r="D4" i="4"/>
  <c r="E4" s="1"/>
  <c r="E4" i="7"/>
  <c r="D12" i="4"/>
  <c r="E12" s="1"/>
  <c r="E12" i="7"/>
  <c r="D20" i="4"/>
  <c r="E20" s="1"/>
  <c r="E20" i="7"/>
  <c r="D28" i="4"/>
  <c r="E28" s="1"/>
  <c r="E28" i="7"/>
  <c r="D11" i="4"/>
  <c r="E11" i="7"/>
  <c r="D19" i="4"/>
  <c r="E19" s="1"/>
  <c r="E19" i="7"/>
  <c r="D27" i="4"/>
  <c r="E27" s="1"/>
  <c r="E27" i="7"/>
  <c r="D35" i="4"/>
  <c r="E35" s="1"/>
  <c r="E35" i="7"/>
  <c r="D10" i="4"/>
  <c r="E10" i="7"/>
  <c r="D18" i="4"/>
  <c r="E18" s="1"/>
  <c r="E18" i="7"/>
  <c r="D26" i="4"/>
  <c r="E26" s="1"/>
  <c r="E26" i="7"/>
  <c r="D34" i="4"/>
  <c r="E34" s="1"/>
  <c r="E34" i="7"/>
  <c r="C10"/>
  <c r="C18"/>
  <c r="C26"/>
  <c r="C35"/>
  <c r="C24"/>
  <c r="C4"/>
  <c r="C12"/>
  <c r="C20"/>
  <c r="C7"/>
  <c r="C15"/>
  <c r="C34"/>
  <c r="C25"/>
  <c r="C23"/>
  <c r="C14"/>
  <c r="C40"/>
  <c r="C9"/>
  <c r="C8"/>
  <c r="C32"/>
  <c r="C11"/>
  <c r="C19"/>
  <c r="C16"/>
  <c r="C6"/>
  <c r="C17"/>
  <c r="C38"/>
  <c r="C5"/>
  <c r="C13"/>
  <c r="C21"/>
  <c r="C37"/>
  <c r="B39"/>
  <c r="B44"/>
  <c r="B22"/>
  <c r="B31"/>
  <c r="C31" s="1"/>
  <c r="D44"/>
  <c r="E44" s="1"/>
  <c r="D43"/>
  <c r="E43" s="1"/>
  <c r="D40" i="4"/>
  <c r="B42" i="7"/>
  <c r="D42"/>
  <c r="E42" s="1"/>
  <c r="D21" i="4"/>
  <c r="D45" i="7"/>
  <c r="E45" s="1"/>
  <c r="B45"/>
  <c r="E10" i="4" l="1"/>
  <c r="E13"/>
  <c r="E11"/>
  <c r="E14"/>
  <c r="D22"/>
  <c r="E22" s="1"/>
  <c r="E21"/>
  <c r="D44"/>
  <c r="E44" s="1"/>
  <c r="E40"/>
  <c r="B43" i="7"/>
  <c r="C43" s="1"/>
  <c r="C22"/>
  <c r="C44"/>
  <c r="C42"/>
  <c r="D43" i="4"/>
  <c r="E43" s="1"/>
  <c r="D42"/>
  <c r="E42" s="1"/>
  <c r="D45"/>
  <c r="E45" s="1"/>
  <c r="C45" i="7"/>
  <c r="B35" i="4" l="1"/>
  <c r="C35" s="1"/>
  <c r="B34"/>
  <c r="C34" s="1"/>
  <c r="B26"/>
  <c r="C26" s="1"/>
  <c r="B25"/>
  <c r="C25" s="1"/>
  <c r="B23"/>
  <c r="C23" s="1"/>
  <c r="B20"/>
  <c r="C20" s="1"/>
  <c r="B17"/>
  <c r="C17" s="1"/>
  <c r="B15"/>
  <c r="C15" s="1"/>
  <c r="B14"/>
  <c r="B13"/>
  <c r="C13" s="1"/>
  <c r="B12"/>
  <c r="C12" s="1"/>
  <c r="B7"/>
  <c r="C7" s="1"/>
  <c r="B6"/>
  <c r="C6" s="1"/>
  <c r="B5"/>
  <c r="C5" s="1"/>
  <c r="C14" l="1"/>
  <c r="B4"/>
  <c r="C4" s="1"/>
  <c r="B30"/>
  <c r="C30" s="1"/>
  <c r="B36"/>
  <c r="B24"/>
  <c r="C24" s="1"/>
  <c r="B40"/>
  <c r="C40" s="1"/>
  <c r="B32"/>
  <c r="C32" s="1"/>
  <c r="B28"/>
  <c r="C28" s="1"/>
  <c r="B18"/>
  <c r="C18" s="1"/>
  <c r="B8"/>
  <c r="C8" s="1"/>
  <c r="B27"/>
  <c r="C27" s="1"/>
  <c r="B9"/>
  <c r="C9" s="1"/>
  <c r="B19"/>
  <c r="C19" s="1"/>
  <c r="B29"/>
  <c r="C29" s="1"/>
  <c r="B16"/>
  <c r="C16" s="1"/>
  <c r="B11"/>
  <c r="C11" s="1"/>
  <c r="B10"/>
  <c r="C10" l="1"/>
  <c r="B21"/>
  <c r="B37"/>
  <c r="C37" s="1"/>
  <c r="B31"/>
  <c r="C31" s="1"/>
  <c r="B33"/>
  <c r="B38"/>
  <c r="C38" s="1"/>
  <c r="B44"/>
  <c r="C44" s="1"/>
  <c r="B22" l="1"/>
  <c r="C22" s="1"/>
  <c r="C21"/>
  <c r="B45"/>
  <c r="C45" s="1"/>
  <c r="B43"/>
  <c r="C43" s="1"/>
  <c r="B42"/>
  <c r="C42" s="1"/>
  <c r="B39"/>
</calcChain>
</file>

<file path=xl/sharedStrings.xml><?xml version="1.0" encoding="utf-8"?>
<sst xmlns="http://schemas.openxmlformats.org/spreadsheetml/2006/main" count="325" uniqueCount="87">
  <si>
    <t>(en milliards d'euros)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</si>
  <si>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</si>
  <si>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</si>
  <si>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</si>
  <si>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</si>
  <si>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</si>
  <si>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</si>
  <si>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</si>
  <si>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</si>
  <si>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</si>
  <si>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</si>
  <si>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Autres recettes de fonctionnement</t>
  </si>
  <si>
    <t>Épargne brute (3) = (2)-(1)</t>
  </si>
  <si>
    <t>Dépenses d'équipement</t>
  </si>
  <si>
    <t>Autres depenses d'investissement</t>
  </si>
  <si>
    <t>RECETTES D'INVESTISSEMENT hors emprunts (5)</t>
  </si>
  <si>
    <t>FCTVA</t>
  </si>
  <si>
    <t>Autres recettes d'investissement</t>
  </si>
  <si>
    <t>RECETTES TOTALES hors emprunts (7) = (2)+(5)</t>
  </si>
  <si>
    <t>Capacité ou besoin de financement = (7)-(6)</t>
  </si>
  <si>
    <t>Remboursements de dette (8)</t>
  </si>
  <si>
    <t>Emprunts (9)</t>
  </si>
  <si>
    <t>DÉPENSES TOTALES (10)=(6)+(8)</t>
  </si>
  <si>
    <t>RECETTES TOTALES (11)=(7)+(9)</t>
  </si>
  <si>
    <t>Variation du fonds de roulement = (11)-(10)</t>
  </si>
  <si>
    <t>Flux net de dette = (9)-(8)</t>
  </si>
  <si>
    <t>Ratios</t>
  </si>
  <si>
    <t xml:space="preserve">Taux d'épargne nette = [(3)-(8)] / (2) </t>
  </si>
  <si>
    <t>Capacité de désendettement = (12) / (3)</t>
  </si>
  <si>
    <t>Taux d'épargne brute = (3) / (2)</t>
  </si>
  <si>
    <t>Taux d'endettement = (12) / (2)</t>
  </si>
  <si>
    <t>Ventes de biens et services</t>
  </si>
  <si>
    <t>(TICPE)</t>
  </si>
  <si>
    <t>(TSCA)</t>
  </si>
  <si>
    <t>Autres dépenses d'investissement</t>
  </si>
  <si>
    <t>Flux net de dette =(9)-(8)</t>
  </si>
  <si>
    <t>- Autres impôts et taxes</t>
  </si>
  <si>
    <t>- Impôts locaux</t>
  </si>
  <si>
    <t>- Autres dotations</t>
  </si>
  <si>
    <t>- Péréquations et compensations fiscales</t>
  </si>
  <si>
    <t>(dont : fiscalité reversée)</t>
  </si>
  <si>
    <t>- Dotations globales de fonctionnement (DGF)</t>
  </si>
  <si>
    <t>Subventions d'équipement versées</t>
  </si>
  <si>
    <t>Épargne nette = (3)-(8)</t>
  </si>
  <si>
    <t>(Dont : DMTO)</t>
  </si>
  <si>
    <t>DÉPENSES TOTALES hors remboursements (6) = (1)+(4)</t>
  </si>
  <si>
    <t>DÉPENSES D'INVESTISSEMENT hors remboursements (4)</t>
  </si>
  <si>
    <t>- DGF</t>
  </si>
  <si>
    <t>- dont : Cartes grises</t>
  </si>
  <si>
    <t>- dont : TICPE</t>
  </si>
  <si>
    <t>(b) La dette de l'année N n'est pas exactement égale à la dette de l'année N-1 augmentée du flux net de dette de l'année N, du fait de certaines différences conceptuelles entre le stock et les flux reportés ici.</t>
  </si>
  <si>
    <t>(d) La dette de l'année N n'est pas exactement égale à la dette de l'année N-1 augmentée du flux net de dette de l'année N, du fait de certaines différences conceptuelles entre le stock et les flux reportés ici.</t>
  </si>
  <si>
    <t>- Péréquation et compensations fiscales</t>
  </si>
  <si>
    <t>Autres dotations et Subventions d'équipement</t>
  </si>
  <si>
    <r>
      <t>A1. Communes</t>
    </r>
    <r>
      <rPr>
        <sz val="12"/>
        <rFont val="Bookman Old Style"/>
        <family val="1"/>
      </rPr>
      <t xml:space="preserve"> - Opérations réelles</t>
    </r>
  </si>
  <si>
    <r>
      <t>Dette au 31 décembre (12)</t>
    </r>
    <r>
      <rPr>
        <b/>
        <vertAlign val="superscript"/>
        <sz val="11"/>
        <rFont val="Bookman Old Style"/>
        <family val="1"/>
      </rPr>
      <t xml:space="preserve"> (b)</t>
    </r>
  </si>
  <si>
    <r>
      <t>Dette au 31 décembre (12)</t>
    </r>
    <r>
      <rPr>
        <b/>
        <vertAlign val="superscript"/>
        <sz val="11"/>
        <rFont val="Bookman Old Style"/>
        <family val="1"/>
      </rPr>
      <t xml:space="preserve"> (d)</t>
    </r>
  </si>
  <si>
    <t>2017 / 2016</t>
  </si>
  <si>
    <t>Données provisoires</t>
  </si>
  <si>
    <t>2018 / 2017</t>
  </si>
  <si>
    <r>
      <t>2016</t>
    </r>
    <r>
      <rPr>
        <b/>
        <vertAlign val="superscript"/>
        <sz val="10"/>
        <color theme="1"/>
        <rFont val="Bookman Old Style"/>
        <family val="1"/>
      </rPr>
      <t xml:space="preserve"> (a)</t>
    </r>
  </si>
  <si>
    <r>
      <t>2017</t>
    </r>
    <r>
      <rPr>
        <b/>
        <vertAlign val="superscript"/>
        <sz val="10"/>
        <color theme="1"/>
        <rFont val="Bookman Old Style"/>
        <family val="1"/>
      </rPr>
      <t xml:space="preserve"> (a)</t>
    </r>
  </si>
  <si>
    <r>
      <t>2018</t>
    </r>
    <r>
      <rPr>
        <b/>
        <vertAlign val="superscript"/>
        <sz val="10"/>
        <color theme="1"/>
        <rFont val="Bookman Old Style"/>
        <family val="1"/>
      </rPr>
      <t xml:space="preserve"> (a)</t>
    </r>
  </si>
  <si>
    <t xml:space="preserve">(a) Y compris les établissements publics territoriaux (EPT) de la métropole du grand Paris (MGP). </t>
  </si>
  <si>
    <t>2019 / 2018</t>
  </si>
  <si>
    <t>2019 / 2018 à champ constant (hors Paris)</t>
  </si>
  <si>
    <t>Estimations</t>
  </si>
  <si>
    <r>
      <t>2019</t>
    </r>
    <r>
      <rPr>
        <b/>
        <vertAlign val="superscript"/>
        <sz val="10"/>
        <rFont val="Bookman Old Style"/>
        <family val="1"/>
      </rPr>
      <t xml:space="preserve"> (a)</t>
    </r>
  </si>
  <si>
    <r>
      <t>2018 / 2017 
à champ constant</t>
    </r>
    <r>
      <rPr>
        <b/>
        <vertAlign val="superscript"/>
        <sz val="11"/>
        <color theme="1"/>
        <rFont val="Bookman Old Style"/>
        <family val="1"/>
      </rPr>
      <t xml:space="preserve"> (a)</t>
    </r>
  </si>
  <si>
    <t>(a) Évolution calculée à périmètre constant c'est-à-dire hors Corse.</t>
  </si>
  <si>
    <r>
      <t>Dette au 31 décembre (12)</t>
    </r>
    <r>
      <rPr>
        <b/>
        <vertAlign val="superscript"/>
        <sz val="11"/>
        <rFont val="Bookman Old Style"/>
        <family val="1"/>
      </rPr>
      <t xml:space="preserve"> (a)</t>
    </r>
  </si>
  <si>
    <t>(a) La dette de l'année N n'est pas exactement égale à la dette de l'année N-1 augmentée du flux net de dette de l'année N, du fait de certaines différences conceptuelles entre le stock et les flux reportés ici.</t>
  </si>
  <si>
    <r>
      <t>A2. Groupements de communes à fiscalité propre</t>
    </r>
    <r>
      <rPr>
        <b/>
        <vertAlign val="superscript"/>
        <sz val="12"/>
        <rFont val="Bookman Old Style"/>
        <family val="1"/>
      </rPr>
      <t xml:space="preserve"> (a)</t>
    </r>
    <r>
      <rPr>
        <sz val="12"/>
        <rFont val="Bookman Old Style"/>
        <family val="1"/>
      </rPr>
      <t xml:space="preserve"> - Opérations réelles</t>
    </r>
  </si>
  <si>
    <t>(a) Y compris métropole de Lyon et établissements publics territoriaux (EPT) de la métropole du grand Paris (MGP).</t>
  </si>
  <si>
    <r>
      <t>2018 / 2017 
à champ constant</t>
    </r>
    <r>
      <rPr>
        <b/>
        <vertAlign val="superscript"/>
        <sz val="10"/>
        <color theme="1"/>
        <rFont val="Bookman Old Style"/>
        <family val="1"/>
      </rPr>
      <t xml:space="preserve"> (a)</t>
    </r>
  </si>
  <si>
    <t>(b) Hors collectivité de Corse.</t>
  </si>
  <si>
    <r>
      <t>2018</t>
    </r>
    <r>
      <rPr>
        <b/>
        <vertAlign val="superscript"/>
        <sz val="10"/>
        <color theme="1"/>
        <rFont val="Bookman Old Style"/>
        <family val="1"/>
      </rPr>
      <t xml:space="preserve"> (b)</t>
    </r>
  </si>
  <si>
    <r>
      <t>2019</t>
    </r>
    <r>
      <rPr>
        <b/>
        <vertAlign val="superscript"/>
        <sz val="10"/>
        <color theme="1"/>
        <rFont val="Bookman Old Style"/>
        <family val="1"/>
      </rPr>
      <t xml:space="preserve"> (c)</t>
    </r>
  </si>
  <si>
    <t>(c) Montants estimés hors Paris.</t>
  </si>
  <si>
    <t>(a) Y compris métropole de Lyon et, à partir de 2016, les établissements publics territoriaux (EPT) de la métropole du grand Paris (MGP).</t>
  </si>
  <si>
    <r>
      <t xml:space="preserve">Ensemble des collectivités locales (hors syndicats) </t>
    </r>
    <r>
      <rPr>
        <sz val="12"/>
        <rFont val="Bookman Old Style"/>
        <family val="1"/>
      </rPr>
      <t>- Opérations réelles</t>
    </r>
  </si>
  <si>
    <r>
      <t>Régions</t>
    </r>
    <r>
      <rPr>
        <sz val="12"/>
        <rFont val="Bookman Old Style"/>
        <family val="1"/>
      </rPr>
      <t xml:space="preserve"> et collectivités territoriales uniques (CTU) - Opérations réelles</t>
    </r>
    <r>
      <rPr>
        <b/>
        <sz val="12"/>
        <rFont val="Bookman Old Style"/>
        <family val="1"/>
      </rPr>
      <t xml:space="preserve"> </t>
    </r>
  </si>
  <si>
    <r>
      <t>Départements</t>
    </r>
    <r>
      <rPr>
        <sz val="12"/>
        <rFont val="Bookman Old Style"/>
        <family val="1"/>
      </rPr>
      <t xml:space="preserve"> - Opérations réelles</t>
    </r>
    <r>
      <rPr>
        <b/>
        <sz val="12"/>
        <rFont val="Bookman Old Style"/>
        <family val="1"/>
      </rPr>
      <t xml:space="preserve"> </t>
    </r>
  </si>
  <si>
    <r>
      <t xml:space="preserve">Secteur communal </t>
    </r>
    <r>
      <rPr>
        <sz val="12"/>
        <rFont val="Bookman Old Style"/>
        <family val="1"/>
      </rPr>
      <t>(communes, groupements à fiscalité propre)</t>
    </r>
    <r>
      <rPr>
        <vertAlign val="superscript"/>
        <sz val="14"/>
        <rFont val="Bookman Old Style"/>
        <family val="1"/>
      </rPr>
      <t xml:space="preserve"> (a)</t>
    </r>
    <r>
      <rPr>
        <sz val="12"/>
        <rFont val="Bookman Old Style"/>
        <family val="1"/>
      </rPr>
      <t xml:space="preserve"> - Opérations réelles</t>
    </r>
  </si>
  <si>
    <t>Source : DGCL. Données DGFiP (Comptes de gestion), DGCFiP et DGCL (budgets primitifs) ; budgets principaux - opérations réelles. Montants calculés hors gestion active de la dette.</t>
  </si>
  <si>
    <t>Source : DGCL. Données DGFiP (Comptes de gestion), DGCFiP et DGCL (budgets primitifs) ; budgets principaux - opérations réelles. Montants calculés hors gestion active de la dette. Dépenses et recettes nettes, notamment des reversements faits aux communes.</t>
  </si>
  <si>
    <t>Source : DGCL. Données DGFiP (Comptes de gestion), DGCFiP et DGCL (budgets primitifs) ; budgets principaux - opérations réelles. Montants calculés hors gestion active de la dette. Données non consolidées entre les différents niveaux de collectivités.</t>
  </si>
</sst>
</file>

<file path=xl/styles.xml><?xml version="1.0" encoding="utf-8"?>
<styleSheet xmlns="http://schemas.openxmlformats.org/spreadsheetml/2006/main">
  <numFmts count="7">
    <numFmt numFmtId="164" formatCode="0.0%"/>
    <numFmt numFmtId="165" formatCode="\+0.00;\-0.00"/>
    <numFmt numFmtId="166" formatCode="\+0.0%;\-0.0%"/>
    <numFmt numFmtId="167" formatCode="\+0.0&quot; pt&quot;;\-0.0&quot; pt&quot;"/>
    <numFmt numFmtId="168" formatCode="\+0.0&quot; pts&quot;;\-0.0&quot; pts&quot;"/>
    <numFmt numFmtId="169" formatCode="0.0&quot; ans&quot;"/>
    <numFmt numFmtId="170" formatCode="\+&quot; &quot;0.0&quot; an&quot;;\-&quot; &quot;0.0&quot; an&quot;"/>
  </numFmts>
  <fonts count="29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vertAlign val="superscript"/>
      <sz val="11"/>
      <name val="Bookman Old Style"/>
      <family val="1"/>
    </font>
    <font>
      <i/>
      <sz val="9"/>
      <name val="Bookman Old Style"/>
      <family val="1"/>
    </font>
    <font>
      <b/>
      <vertAlign val="superscript"/>
      <sz val="11"/>
      <color theme="1"/>
      <name val="Bookman Old Style"/>
      <family val="1"/>
    </font>
    <font>
      <b/>
      <vertAlign val="superscript"/>
      <sz val="10"/>
      <color theme="1"/>
      <name val="Bookman Old Style"/>
      <family val="1"/>
    </font>
    <font>
      <sz val="9"/>
      <name val="Bookman Old Style"/>
      <family val="1"/>
    </font>
    <font>
      <sz val="10"/>
      <color rgb="FFFF0000"/>
      <name val="Arial"/>
      <family val="2"/>
    </font>
    <font>
      <b/>
      <vertAlign val="superscript"/>
      <sz val="10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4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5" fillId="0" borderId="0" xfId="4" applyFont="1"/>
    <xf numFmtId="0" fontId="1" fillId="0" borderId="0" xfId="4" applyFont="1"/>
    <xf numFmtId="0" fontId="2" fillId="0" borderId="0" xfId="4" applyFont="1"/>
    <xf numFmtId="0" fontId="9" fillId="0" borderId="0" xfId="4" applyFont="1"/>
    <xf numFmtId="2" fontId="9" fillId="0" borderId="0" xfId="4" applyNumberFormat="1" applyFont="1"/>
    <xf numFmtId="0" fontId="10" fillId="0" borderId="0" xfId="4" applyFont="1"/>
    <xf numFmtId="2" fontId="1" fillId="0" borderId="0" xfId="4" applyNumberFormat="1" applyFont="1"/>
    <xf numFmtId="0" fontId="6" fillId="0" borderId="0" xfId="4" applyFont="1" applyAlignment="1"/>
    <xf numFmtId="0" fontId="3" fillId="0" borderId="0" xfId="4" applyFont="1"/>
    <xf numFmtId="0" fontId="5" fillId="0" borderId="0" xfId="2" applyFont="1"/>
    <xf numFmtId="0" fontId="6" fillId="0" borderId="0" xfId="2" applyFont="1" applyAlignment="1">
      <alignment horizontal="left"/>
    </xf>
    <xf numFmtId="0" fontId="13" fillId="3" borderId="0" xfId="4" applyFont="1" applyFill="1" applyBorder="1" applyAlignment="1">
      <alignment horizontal="left" vertical="center"/>
    </xf>
    <xf numFmtId="0" fontId="15" fillId="3" borderId="0" xfId="4" applyFont="1" applyFill="1"/>
    <xf numFmtId="0" fontId="16" fillId="3" borderId="0" xfId="5" applyFont="1" applyFill="1"/>
    <xf numFmtId="0" fontId="17" fillId="3" borderId="4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/>
    <xf numFmtId="0" fontId="15" fillId="3" borderId="0" xfId="0" applyFont="1" applyFill="1" applyBorder="1"/>
    <xf numFmtId="0" fontId="17" fillId="3" borderId="0" xfId="0" applyFont="1" applyFill="1" applyBorder="1"/>
    <xf numFmtId="0" fontId="15" fillId="3" borderId="0" xfId="0" quotePrefix="1" applyFont="1" applyFill="1" applyBorder="1" applyAlignment="1">
      <alignment horizontal="left" indent="2"/>
    </xf>
    <xf numFmtId="0" fontId="15" fillId="3" borderId="1" xfId="0" applyFont="1" applyFill="1" applyBorder="1"/>
    <xf numFmtId="0" fontId="17" fillId="3" borderId="3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21" fillId="3" borderId="0" xfId="2" applyFont="1" applyFill="1" applyBorder="1"/>
    <xf numFmtId="0" fontId="15" fillId="3" borderId="0" xfId="2" applyFont="1" applyFill="1"/>
    <xf numFmtId="0" fontId="21" fillId="3" borderId="0" xfId="4" applyFont="1" applyFill="1"/>
    <xf numFmtId="0" fontId="15" fillId="3" borderId="0" xfId="0" applyFont="1" applyFill="1" applyAlignment="1">
      <alignment horizontal="justify" wrapText="1"/>
    </xf>
    <xf numFmtId="0" fontId="17" fillId="3" borderId="3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/>
    </xf>
    <xf numFmtId="0" fontId="16" fillId="3" borderId="0" xfId="0" quotePrefix="1" applyFont="1" applyFill="1" applyBorder="1" applyAlignment="1">
      <alignment horizontal="left" indent="4"/>
    </xf>
    <xf numFmtId="0" fontId="15" fillId="3" borderId="0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indent="4"/>
    </xf>
    <xf numFmtId="0" fontId="15" fillId="3" borderId="3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166" fontId="19" fillId="3" borderId="3" xfId="0" applyNumberFormat="1" applyFont="1" applyFill="1" applyBorder="1" applyAlignment="1">
      <alignment horizontal="right" indent="1"/>
    </xf>
    <xf numFmtId="166" fontId="15" fillId="3" borderId="0" xfId="0" applyNumberFormat="1" applyFont="1" applyFill="1" applyBorder="1" applyAlignment="1">
      <alignment horizontal="right" indent="1"/>
    </xf>
    <xf numFmtId="166" fontId="19" fillId="3" borderId="0" xfId="0" applyNumberFormat="1" applyFont="1" applyFill="1" applyBorder="1" applyAlignment="1">
      <alignment horizontal="right" indent="1"/>
    </xf>
    <xf numFmtId="166" fontId="16" fillId="3" borderId="0" xfId="0" applyNumberFormat="1" applyFont="1" applyFill="1" applyBorder="1" applyAlignment="1">
      <alignment horizontal="right" indent="1"/>
    </xf>
    <xf numFmtId="166" fontId="15" fillId="3" borderId="0" xfId="0" applyNumberFormat="1" applyFont="1" applyFill="1" applyBorder="1" applyAlignment="1">
      <alignment horizontal="right" vertical="center" indent="1"/>
    </xf>
    <xf numFmtId="166" fontId="19" fillId="3" borderId="1" xfId="0" applyNumberFormat="1" applyFont="1" applyFill="1" applyBorder="1" applyAlignment="1">
      <alignment horizontal="right" indent="1"/>
    </xf>
    <xf numFmtId="166" fontId="15" fillId="3" borderId="3" xfId="0" applyNumberFormat="1" applyFont="1" applyFill="1" applyBorder="1" applyAlignment="1">
      <alignment horizontal="right" indent="1"/>
    </xf>
    <xf numFmtId="166" fontId="15" fillId="3" borderId="1" xfId="0" applyNumberFormat="1" applyFont="1" applyFill="1" applyBorder="1" applyAlignment="1">
      <alignment horizontal="right" indent="1"/>
    </xf>
    <xf numFmtId="2" fontId="15" fillId="3" borderId="3" xfId="0" applyNumberFormat="1" applyFont="1" applyFill="1" applyBorder="1" applyAlignment="1">
      <alignment horizontal="right" indent="1"/>
    </xf>
    <xf numFmtId="167" fontId="15" fillId="3" borderId="0" xfId="10" applyNumberFormat="1" applyFont="1" applyFill="1" applyBorder="1" applyAlignment="1">
      <alignment horizontal="right" indent="1"/>
    </xf>
    <xf numFmtId="170" fontId="15" fillId="3" borderId="1" xfId="0" applyNumberFormat="1" applyFont="1" applyFill="1" applyBorder="1" applyAlignment="1">
      <alignment horizontal="right" indent="1"/>
    </xf>
    <xf numFmtId="166" fontId="17" fillId="3" borderId="3" xfId="0" applyNumberFormat="1" applyFont="1" applyFill="1" applyBorder="1" applyAlignment="1">
      <alignment horizontal="right" indent="1"/>
    </xf>
    <xf numFmtId="166" fontId="18" fillId="3" borderId="0" xfId="0" applyNumberFormat="1" applyFont="1" applyFill="1" applyBorder="1" applyAlignment="1">
      <alignment horizontal="right" indent="1"/>
    </xf>
    <xf numFmtId="166" fontId="17" fillId="3" borderId="0" xfId="0" applyNumberFormat="1" applyFont="1" applyFill="1" applyBorder="1" applyAlignment="1">
      <alignment horizontal="right" indent="1"/>
    </xf>
    <xf numFmtId="166" fontId="17" fillId="3" borderId="1" xfId="0" applyNumberFormat="1" applyFont="1" applyFill="1" applyBorder="1" applyAlignment="1">
      <alignment horizontal="right" indent="1"/>
    </xf>
    <xf numFmtId="166" fontId="18" fillId="3" borderId="1" xfId="0" applyNumberFormat="1" applyFont="1" applyFill="1" applyBorder="1" applyAlignment="1">
      <alignment horizontal="right" indent="1"/>
    </xf>
    <xf numFmtId="167" fontId="15" fillId="3" borderId="2" xfId="10" applyNumberFormat="1" applyFont="1" applyFill="1" applyBorder="1"/>
    <xf numFmtId="0" fontId="13" fillId="3" borderId="0" xfId="6" applyFont="1" applyFill="1" applyBorder="1"/>
    <xf numFmtId="0" fontId="13" fillId="3" borderId="0" xfId="5" applyFont="1" applyFill="1" applyBorder="1"/>
    <xf numFmtId="0" fontId="21" fillId="3" borderId="0" xfId="3" applyFont="1" applyFill="1" applyAlignment="1">
      <alignment horizontal="left"/>
    </xf>
    <xf numFmtId="167" fontId="13" fillId="3" borderId="5" xfId="10" applyNumberFormat="1" applyFont="1" applyFill="1" applyBorder="1"/>
    <xf numFmtId="167" fontId="16" fillId="3" borderId="0" xfId="10" applyNumberFormat="1" applyFont="1" applyFill="1" applyBorder="1"/>
    <xf numFmtId="0" fontId="13" fillId="3" borderId="0" xfId="4" applyFont="1" applyFill="1" applyBorder="1"/>
    <xf numFmtId="164" fontId="24" fillId="3" borderId="0" xfId="7" applyNumberFormat="1" applyFont="1" applyFill="1" applyBorder="1" applyAlignment="1">
      <alignment horizontal="right"/>
    </xf>
    <xf numFmtId="0" fontId="21" fillId="3" borderId="0" xfId="5" applyFont="1" applyFill="1"/>
    <xf numFmtId="0" fontId="1" fillId="3" borderId="0" xfId="4" applyFont="1" applyFill="1"/>
    <xf numFmtId="0" fontId="5" fillId="3" borderId="0" xfId="2" applyFont="1" applyFill="1"/>
    <xf numFmtId="0" fontId="5" fillId="3" borderId="0" xfId="4" applyFont="1" applyFill="1"/>
    <xf numFmtId="164" fontId="4" fillId="3" borderId="0" xfId="7" applyNumberFormat="1" applyFont="1" applyFill="1" applyBorder="1" applyAlignment="1">
      <alignment horizontal="right"/>
    </xf>
    <xf numFmtId="0" fontId="0" fillId="3" borderId="0" xfId="0" applyFill="1" applyAlignment="1">
      <alignment horizontal="justify" wrapText="1"/>
    </xf>
    <xf numFmtId="0" fontId="8" fillId="3" borderId="0" xfId="4" applyFont="1" applyFill="1"/>
    <xf numFmtId="2" fontId="17" fillId="2" borderId="3" xfId="0" applyNumberFormat="1" applyFont="1" applyFill="1" applyBorder="1" applyAlignment="1">
      <alignment horizontal="right" indent="1"/>
    </xf>
    <xf numFmtId="2" fontId="19" fillId="2" borderId="3" xfId="0" applyNumberFormat="1" applyFont="1" applyFill="1" applyBorder="1" applyAlignment="1">
      <alignment horizontal="right" indent="1"/>
    </xf>
    <xf numFmtId="2" fontId="15" fillId="2" borderId="0" xfId="0" applyNumberFormat="1" applyFont="1" applyFill="1" applyBorder="1" applyAlignment="1">
      <alignment horizontal="right" indent="1"/>
    </xf>
    <xf numFmtId="2" fontId="17" fillId="2" borderId="0" xfId="0" applyNumberFormat="1" applyFont="1" applyFill="1" applyBorder="1" applyAlignment="1">
      <alignment horizontal="right" indent="1"/>
    </xf>
    <xf numFmtId="2" fontId="19" fillId="2" borderId="0" xfId="0" applyNumberFormat="1" applyFont="1" applyFill="1" applyBorder="1" applyAlignment="1">
      <alignment horizontal="right" indent="1"/>
    </xf>
    <xf numFmtId="2" fontId="16" fillId="2" borderId="0" xfId="0" applyNumberFormat="1" applyFont="1" applyFill="1" applyBorder="1" applyAlignment="1">
      <alignment horizontal="right" indent="1"/>
    </xf>
    <xf numFmtId="2" fontId="15" fillId="2" borderId="0" xfId="0" applyNumberFormat="1" applyFont="1" applyFill="1" applyBorder="1" applyAlignment="1">
      <alignment horizontal="right" vertical="center" indent="1"/>
    </xf>
    <xf numFmtId="2" fontId="17" fillId="2" borderId="1" xfId="0" applyNumberFormat="1" applyFont="1" applyFill="1" applyBorder="1" applyAlignment="1">
      <alignment horizontal="right" indent="1"/>
    </xf>
    <xf numFmtId="165" fontId="17" fillId="2" borderId="1" xfId="0" applyNumberFormat="1" applyFont="1" applyFill="1" applyBorder="1" applyAlignment="1">
      <alignment horizontal="right" indent="1"/>
    </xf>
    <xf numFmtId="2" fontId="15" fillId="2" borderId="3" xfId="0" applyNumberFormat="1" applyFont="1" applyFill="1" applyBorder="1" applyAlignment="1">
      <alignment horizontal="right" indent="1"/>
    </xf>
    <xf numFmtId="2" fontId="18" fillId="2" borderId="1" xfId="0" applyNumberFormat="1" applyFont="1" applyFill="1" applyBorder="1" applyAlignment="1">
      <alignment horizontal="right" indent="1"/>
    </xf>
    <xf numFmtId="165" fontId="18" fillId="2" borderId="1" xfId="0" applyNumberFormat="1" applyFont="1" applyFill="1" applyBorder="1" applyAlignment="1">
      <alignment horizontal="right" indent="1"/>
    </xf>
    <xf numFmtId="2" fontId="19" fillId="2" borderId="1" xfId="0" applyNumberFormat="1" applyFont="1" applyFill="1" applyBorder="1" applyAlignment="1">
      <alignment horizontal="right" indent="1"/>
    </xf>
    <xf numFmtId="164" fontId="15" fillId="2" borderId="0" xfId="10" applyNumberFormat="1" applyFont="1" applyFill="1" applyBorder="1" applyAlignment="1">
      <alignment horizontal="right" indent="1"/>
    </xf>
    <xf numFmtId="169" fontId="15" fillId="2" borderId="1" xfId="0" applyNumberFormat="1" applyFont="1" applyFill="1" applyBorder="1" applyAlignment="1">
      <alignment horizontal="right" indent="1"/>
    </xf>
    <xf numFmtId="170" fontId="15" fillId="3" borderId="0" xfId="0" applyNumberFormat="1" applyFont="1" applyFill="1" applyBorder="1"/>
    <xf numFmtId="169" fontId="15" fillId="3" borderId="0" xfId="0" applyNumberFormat="1" applyFont="1" applyFill="1" applyBorder="1"/>
    <xf numFmtId="2" fontId="18" fillId="2" borderId="0" xfId="0" applyNumberFormat="1" applyFont="1" applyFill="1" applyBorder="1" applyAlignment="1">
      <alignment horizontal="right" indent="1"/>
    </xf>
    <xf numFmtId="168" fontId="15" fillId="3" borderId="0" xfId="10" applyNumberFormat="1" applyFont="1" applyFill="1" applyBorder="1" applyAlignment="1">
      <alignment horizontal="right" indent="1"/>
    </xf>
    <xf numFmtId="2" fontId="15" fillId="2" borderId="1" xfId="0" applyNumberFormat="1" applyFont="1" applyFill="1" applyBorder="1" applyAlignment="1">
      <alignment horizontal="right" indent="1"/>
    </xf>
    <xf numFmtId="165" fontId="19" fillId="2" borderId="1" xfId="0" applyNumberFormat="1" applyFont="1" applyFill="1" applyBorder="1" applyAlignment="1">
      <alignment horizontal="right" indent="1"/>
    </xf>
    <xf numFmtId="165" fontId="15" fillId="2" borderId="1" xfId="0" applyNumberFormat="1" applyFont="1" applyFill="1" applyBorder="1" applyAlignment="1">
      <alignment horizontal="right" indent="1"/>
    </xf>
    <xf numFmtId="0" fontId="25" fillId="0" borderId="0" xfId="4" applyFont="1"/>
    <xf numFmtId="164" fontId="1" fillId="2" borderId="0" xfId="10" applyNumberFormat="1" applyFont="1" applyFill="1" applyBorder="1" applyAlignment="1">
      <alignment horizontal="right" indent="1"/>
    </xf>
    <xf numFmtId="169" fontId="0" fillId="2" borderId="1" xfId="0" applyNumberFormat="1" applyFill="1" applyBorder="1" applyAlignment="1">
      <alignment horizontal="right" indent="1"/>
    </xf>
    <xf numFmtId="167" fontId="1" fillId="3" borderId="0" xfId="10" applyNumberFormat="1" applyFont="1" applyFill="1" applyBorder="1" applyAlignment="1">
      <alignment horizontal="right" indent="1"/>
    </xf>
    <xf numFmtId="170" fontId="0" fillId="3" borderId="1" xfId="0" applyNumberFormat="1" applyFill="1" applyBorder="1" applyAlignment="1">
      <alignment horizontal="right" indent="1"/>
    </xf>
    <xf numFmtId="2" fontId="5" fillId="0" borderId="0" xfId="4" applyNumberFormat="1" applyFont="1"/>
    <xf numFmtId="164" fontId="5" fillId="0" borderId="0" xfId="10" applyNumberFormat="1" applyFont="1"/>
    <xf numFmtId="164" fontId="5" fillId="0" borderId="0" xfId="4" applyNumberFormat="1" applyFont="1"/>
    <xf numFmtId="2" fontId="3" fillId="0" borderId="0" xfId="4" applyNumberFormat="1" applyFont="1"/>
    <xf numFmtId="164" fontId="9" fillId="0" borderId="0" xfId="10" applyNumberFormat="1" applyFont="1"/>
    <xf numFmtId="3" fontId="9" fillId="0" borderId="0" xfId="4" applyNumberFormat="1" applyFont="1"/>
    <xf numFmtId="3" fontId="1" fillId="0" borderId="0" xfId="4" applyNumberFormat="1" applyFont="1"/>
    <xf numFmtId="0" fontId="1" fillId="0" borderId="0" xfId="4" applyFont="1" applyAlignment="1">
      <alignment horizontal="center" wrapText="1"/>
    </xf>
    <xf numFmtId="3" fontId="2" fillId="0" borderId="0" xfId="4" applyNumberFormat="1" applyFont="1"/>
    <xf numFmtId="9" fontId="3" fillId="0" borderId="0" xfId="10" applyFont="1"/>
    <xf numFmtId="9" fontId="5" fillId="0" borderId="0" xfId="10" applyFont="1"/>
    <xf numFmtId="16" fontId="5" fillId="0" borderId="0" xfId="4" applyNumberFormat="1" applyFont="1"/>
    <xf numFmtId="164" fontId="3" fillId="0" borderId="0" xfId="10" applyNumberFormat="1" applyFont="1"/>
    <xf numFmtId="0" fontId="25" fillId="3" borderId="0" xfId="4" applyFont="1" applyFill="1"/>
    <xf numFmtId="0" fontId="19" fillId="3" borderId="4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3" xfId="0" applyFont="1" applyFill="1" applyBorder="1"/>
    <xf numFmtId="0" fontId="19" fillId="3" borderId="0" xfId="0" applyFont="1" applyFill="1" applyBorder="1"/>
    <xf numFmtId="0" fontId="19" fillId="3" borderId="4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169" fontId="1" fillId="2" borderId="1" xfId="0" applyNumberFormat="1" applyFont="1" applyFill="1" applyBorder="1" applyAlignment="1">
      <alignment horizontal="right" indent="1"/>
    </xf>
    <xf numFmtId="0" fontId="19" fillId="2" borderId="3" xfId="0" applyFont="1" applyFill="1" applyBorder="1" applyAlignment="1">
      <alignment horizontal="center" vertical="center" wrapText="1"/>
    </xf>
    <xf numFmtId="0" fontId="6" fillId="3" borderId="0" xfId="4" applyFont="1" applyFill="1" applyAlignment="1"/>
    <xf numFmtId="0" fontId="16" fillId="3" borderId="8" xfId="4" applyFont="1" applyFill="1" applyBorder="1" applyAlignment="1">
      <alignment horizontal="center"/>
    </xf>
    <xf numFmtId="0" fontId="16" fillId="3" borderId="9" xfId="4" applyFont="1" applyFill="1" applyBorder="1" applyAlignment="1">
      <alignment horizontal="center"/>
    </xf>
    <xf numFmtId="0" fontId="21" fillId="3" borderId="3" xfId="3" applyFont="1" applyFill="1" applyBorder="1" applyAlignment="1">
      <alignment horizontal="left" wrapText="1"/>
    </xf>
    <xf numFmtId="0" fontId="21" fillId="3" borderId="0" xfId="2" applyFont="1" applyFill="1" applyBorder="1" applyAlignment="1">
      <alignment wrapText="1"/>
    </xf>
    <xf numFmtId="0" fontId="21" fillId="3" borderId="0" xfId="3" applyFont="1" applyFill="1" applyAlignment="1">
      <alignment horizontal="left" wrapText="1"/>
    </xf>
  </cellXfs>
  <cellStyles count="12">
    <cellStyle name="Motif" xfId="1"/>
    <cellStyle name="Motif 2" xfId="11"/>
    <cellStyle name="Normal" xfId="0" builtinId="0"/>
    <cellStyle name="Normal_Chapitre10 Séries longues intégralesAM 2" xfId="2"/>
    <cellStyle name="Normal_Chapitre10 Séries longues intégralesAM 2 2" xfId="3"/>
    <cellStyle name="Normal_Chapitre4 Les finances des collectivités locales-AM" xfId="4"/>
    <cellStyle name="Normal_Chapitre4 Les finances des collectivités locales-AM 2 2" xfId="5"/>
    <cellStyle name="Normal_GFP_retro_2000_DGCL" xfId="6"/>
    <cellStyle name="Pourcentage" xfId="10" builtinId="5"/>
    <cellStyle name="Pourcentage 2" xfId="7"/>
    <cellStyle name="Pourcentage 2 2" xfId="8"/>
    <cellStyle name="Pourcentage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opLeftCell="A16" zoomScaleNormal="100" zoomScaleSheetLayoutView="100" workbookViewId="0">
      <selection activeCell="A48" sqref="A48:H48"/>
    </sheetView>
  </sheetViews>
  <sheetFormatPr baseColWidth="10" defaultColWidth="11.42578125" defaultRowHeight="12.75"/>
  <cols>
    <col min="1" max="1" width="59.5703125" style="2" customWidth="1"/>
    <col min="2" max="2" width="10" style="2" customWidth="1"/>
    <col min="3" max="3" width="12.85546875" style="2" customWidth="1"/>
    <col min="4" max="4" width="10" style="2" customWidth="1"/>
    <col min="5" max="6" width="11.42578125" style="2"/>
    <col min="7" max="7" width="16.7109375" style="103" customWidth="1"/>
    <col min="8" max="8" width="11.42578125" style="103"/>
    <col min="9" max="10" width="13.7109375" style="2" bestFit="1" customWidth="1"/>
    <col min="11" max="11" width="12.7109375" style="2" bestFit="1" customWidth="1"/>
    <col min="12" max="16384" width="11.42578125" style="2"/>
  </cols>
  <sheetData>
    <row r="1" spans="1:11" ht="16.5">
      <c r="A1" s="68" t="s">
        <v>54</v>
      </c>
      <c r="B1" s="13"/>
      <c r="C1" s="13"/>
      <c r="D1" s="13"/>
      <c r="E1" s="75"/>
      <c r="F1" s="75"/>
      <c r="G1" s="75"/>
      <c r="H1" s="75"/>
    </row>
    <row r="2" spans="1:11" ht="15">
      <c r="A2" s="14" t="s">
        <v>0</v>
      </c>
      <c r="B2" s="13"/>
      <c r="C2" s="75"/>
      <c r="D2" s="75"/>
      <c r="E2" s="133" t="s">
        <v>58</v>
      </c>
      <c r="F2" s="134"/>
      <c r="G2" s="133" t="s">
        <v>66</v>
      </c>
      <c r="H2" s="134"/>
    </row>
    <row r="3" spans="1:11" ht="45.75" customHeight="1">
      <c r="A3" s="122"/>
      <c r="B3" s="123">
        <v>2016</v>
      </c>
      <c r="C3" s="125" t="s">
        <v>57</v>
      </c>
      <c r="D3" s="123">
        <v>2017</v>
      </c>
      <c r="E3" s="125" t="s">
        <v>59</v>
      </c>
      <c r="F3" s="123">
        <v>2018</v>
      </c>
      <c r="G3" s="125" t="s">
        <v>65</v>
      </c>
      <c r="H3" s="123">
        <v>2019</v>
      </c>
      <c r="I3" s="115"/>
      <c r="J3" s="113"/>
    </row>
    <row r="4" spans="1:11" s="4" customFormat="1" ht="15" customHeight="1">
      <c r="A4" s="126" t="s">
        <v>1</v>
      </c>
      <c r="B4" s="82">
        <v>67.697922004999995</v>
      </c>
      <c r="C4" s="50">
        <v>3.606054820736837E-3</v>
      </c>
      <c r="D4" s="82">
        <v>67.942044422999999</v>
      </c>
      <c r="E4" s="50">
        <v>-5.378130185854535E-3</v>
      </c>
      <c r="F4" s="82">
        <v>67.576643262999994</v>
      </c>
      <c r="G4" s="50">
        <v>8.0857828865139592E-3</v>
      </c>
      <c r="H4" s="82">
        <v>69.429993644756664</v>
      </c>
      <c r="I4" s="114"/>
      <c r="J4" s="113"/>
      <c r="K4" s="113"/>
    </row>
    <row r="5" spans="1:11" s="4" customFormat="1" ht="15" customHeight="1">
      <c r="A5" s="20" t="s">
        <v>2</v>
      </c>
      <c r="B5" s="83">
        <v>16.354827383</v>
      </c>
      <c r="C5" s="51">
        <v>2.1597769987298232E-3</v>
      </c>
      <c r="D5" s="83">
        <v>16.390150163000001</v>
      </c>
      <c r="E5" s="51">
        <v>2.0753735787478522E-2</v>
      </c>
      <c r="F5" s="83">
        <v>16.730307009000001</v>
      </c>
      <c r="G5" s="51">
        <v>2.6834359943935571E-2</v>
      </c>
      <c r="H5" s="83">
        <v>17.23245641910751</v>
      </c>
      <c r="I5" s="114"/>
      <c r="J5" s="113"/>
      <c r="K5" s="113"/>
    </row>
    <row r="6" spans="1:11" s="4" customFormat="1" ht="15" customHeight="1">
      <c r="A6" s="20" t="s">
        <v>3</v>
      </c>
      <c r="B6" s="83">
        <v>36.925884889000002</v>
      </c>
      <c r="C6" s="51">
        <v>1.8650733356024629E-2</v>
      </c>
      <c r="D6" s="83">
        <v>37.614579722000002</v>
      </c>
      <c r="E6" s="51">
        <v>4.8493058103571407E-4</v>
      </c>
      <c r="F6" s="83">
        <v>37.632820182000003</v>
      </c>
      <c r="G6" s="51">
        <v>6.4567578022221017E-3</v>
      </c>
      <c r="H6" s="83">
        <v>38.073110422934413</v>
      </c>
      <c r="I6" s="114"/>
      <c r="J6" s="113"/>
      <c r="K6" s="113"/>
    </row>
    <row r="7" spans="1:11" s="4" customFormat="1" ht="15" customHeight="1">
      <c r="A7" s="20" t="s">
        <v>4</v>
      </c>
      <c r="B7" s="83">
        <v>2.1097231590000001</v>
      </c>
      <c r="C7" s="51">
        <v>-9.1099655980977023E-2</v>
      </c>
      <c r="D7" s="83">
        <v>1.9175281049999999</v>
      </c>
      <c r="E7" s="51">
        <v>-6.6614786853410823E-2</v>
      </c>
      <c r="F7" s="83">
        <v>1.7897923790000001</v>
      </c>
      <c r="G7" s="51">
        <v>-7.3239661063914885E-2</v>
      </c>
      <c r="H7" s="83">
        <v>1.6695380047005559</v>
      </c>
      <c r="I7" s="114"/>
      <c r="J7" s="113"/>
      <c r="K7" s="113"/>
    </row>
    <row r="8" spans="1:11" ht="15" customHeight="1">
      <c r="A8" s="20" t="s">
        <v>5</v>
      </c>
      <c r="B8" s="83">
        <v>9.4807404749999993</v>
      </c>
      <c r="C8" s="51">
        <v>-3.4287028513983131E-2</v>
      </c>
      <c r="D8" s="83">
        <v>9.1556740560000005</v>
      </c>
      <c r="E8" s="51">
        <v>-6.4593655626309476E-2</v>
      </c>
      <c r="F8" s="83">
        <v>8.5642755990000001</v>
      </c>
      <c r="G8" s="51">
        <v>-6.3724763166742582E-3</v>
      </c>
      <c r="H8" s="83">
        <v>9.5789581644935762</v>
      </c>
      <c r="I8" s="114"/>
      <c r="J8" s="113"/>
      <c r="K8" s="113"/>
    </row>
    <row r="9" spans="1:11" s="4" customFormat="1" ht="15" customHeight="1">
      <c r="A9" s="20" t="s">
        <v>6</v>
      </c>
      <c r="B9" s="83">
        <v>2.8267460999999998</v>
      </c>
      <c r="C9" s="51">
        <v>1.3218829947267086E-2</v>
      </c>
      <c r="D9" s="83">
        <v>2.864112376</v>
      </c>
      <c r="E9" s="51">
        <v>-1.6285261846163968E-3</v>
      </c>
      <c r="F9" s="83">
        <v>2.8594480940000002</v>
      </c>
      <c r="G9" s="51">
        <v>7.6330197118918974E-3</v>
      </c>
      <c r="H9" s="83">
        <v>2.8759306335206216</v>
      </c>
      <c r="I9" s="114"/>
      <c r="J9" s="113"/>
      <c r="K9" s="113"/>
    </row>
    <row r="10" spans="1:11" ht="15" customHeight="1">
      <c r="A10" s="127" t="s">
        <v>7</v>
      </c>
      <c r="B10" s="85">
        <v>78.850639978000004</v>
      </c>
      <c r="C10" s="52">
        <v>5.3387248108252017E-3</v>
      </c>
      <c r="D10" s="85">
        <v>79.271601845999996</v>
      </c>
      <c r="E10" s="52">
        <v>7.8823836335979447E-3</v>
      </c>
      <c r="F10" s="85">
        <v>79.896451022999997</v>
      </c>
      <c r="G10" s="52">
        <v>1.4053967386772559E-2</v>
      </c>
      <c r="H10" s="85">
        <v>82.735094214437822</v>
      </c>
      <c r="I10" s="114"/>
      <c r="J10" s="113"/>
      <c r="K10" s="113"/>
    </row>
    <row r="11" spans="1:11" ht="15" customHeight="1">
      <c r="A11" s="20" t="s">
        <v>8</v>
      </c>
      <c r="B11" s="83">
        <v>51.116331991000003</v>
      </c>
      <c r="C11" s="51">
        <v>1.1638549066954607E-2</v>
      </c>
      <c r="D11" s="83">
        <v>51.711251928999999</v>
      </c>
      <c r="E11" s="51">
        <v>1.2081517149454823E-2</v>
      </c>
      <c r="F11" s="83">
        <v>52.336002305999997</v>
      </c>
      <c r="G11" s="51">
        <v>1.8470239081760598E-2</v>
      </c>
      <c r="H11" s="83">
        <v>54.803429315922834</v>
      </c>
      <c r="I11" s="114"/>
      <c r="J11" s="114"/>
      <c r="K11" s="113"/>
    </row>
    <row r="12" spans="1:11" ht="15" customHeight="1">
      <c r="A12" s="22" t="s">
        <v>37</v>
      </c>
      <c r="B12" s="83">
        <v>44.508860839999997</v>
      </c>
      <c r="C12" s="51">
        <v>1.0116879841492787E-2</v>
      </c>
      <c r="D12" s="83">
        <v>44.959151636999998</v>
      </c>
      <c r="E12" s="51">
        <v>1.8463583447976939E-2</v>
      </c>
      <c r="F12" s="83">
        <v>45.789258685</v>
      </c>
      <c r="G12" s="51">
        <v>2.0835993407737785E-2</v>
      </c>
      <c r="H12" s="83">
        <v>47.036748464458583</v>
      </c>
      <c r="I12" s="114"/>
      <c r="J12" s="114"/>
      <c r="K12" s="113"/>
    </row>
    <row r="13" spans="1:11" s="4" customFormat="1" ht="15" customHeight="1">
      <c r="A13" s="47" t="s">
        <v>40</v>
      </c>
      <c r="B13" s="86">
        <v>10.788295164000001</v>
      </c>
      <c r="C13" s="53">
        <v>3.4150067309003607E-2</v>
      </c>
      <c r="D13" s="86">
        <v>11.156716169999999</v>
      </c>
      <c r="E13" s="53">
        <v>-1.2548287225989219E-2</v>
      </c>
      <c r="F13" s="86">
        <v>11.016718491000001</v>
      </c>
      <c r="G13" s="53"/>
      <c r="H13" s="86"/>
      <c r="I13" s="114"/>
      <c r="J13" s="114"/>
      <c r="K13" s="113"/>
    </row>
    <row r="14" spans="1:11" ht="15" customHeight="1">
      <c r="A14" s="22" t="s">
        <v>36</v>
      </c>
      <c r="B14" s="83">
        <v>6.6074711510000004</v>
      </c>
      <c r="C14" s="51">
        <v>2.1888728334154006E-2</v>
      </c>
      <c r="D14" s="83">
        <v>6.7521002919999997</v>
      </c>
      <c r="E14" s="51">
        <v>-3.041374714817402E-2</v>
      </c>
      <c r="F14" s="83">
        <v>6.5467436210000001</v>
      </c>
      <c r="G14" s="51">
        <v>2.7214800795749561E-4</v>
      </c>
      <c r="H14" s="83">
        <v>7.7666808514642671</v>
      </c>
      <c r="I14" s="114"/>
      <c r="J14" s="114"/>
      <c r="K14" s="113"/>
    </row>
    <row r="15" spans="1:11" ht="15" customHeight="1">
      <c r="A15" s="20" t="s">
        <v>9</v>
      </c>
      <c r="B15" s="83">
        <v>14.643139758</v>
      </c>
      <c r="C15" s="51">
        <v>-3.2230619785087677E-2</v>
      </c>
      <c r="D15" s="83">
        <v>14.171182288000001</v>
      </c>
      <c r="E15" s="51">
        <v>-2.8917379769154428E-3</v>
      </c>
      <c r="F15" s="83">
        <v>14.130202942</v>
      </c>
      <c r="G15" s="51">
        <v>7.5197240290454381E-3</v>
      </c>
      <c r="H15" s="83">
        <v>14.212203106150643</v>
      </c>
      <c r="I15" s="114"/>
      <c r="J15" s="114"/>
      <c r="K15" s="113"/>
    </row>
    <row r="16" spans="1:11" ht="15" customHeight="1">
      <c r="A16" s="22" t="s">
        <v>47</v>
      </c>
      <c r="B16" s="83">
        <v>12.430288512000001</v>
      </c>
      <c r="C16" s="51">
        <v>-5.6321551694004768E-2</v>
      </c>
      <c r="D16" s="83">
        <v>11.730195374999999</v>
      </c>
      <c r="E16" s="51">
        <v>-3.889036673440649E-3</v>
      </c>
      <c r="F16" s="83">
        <v>11.684576215</v>
      </c>
      <c r="G16" s="51"/>
      <c r="H16" s="83"/>
      <c r="I16" s="114"/>
      <c r="J16" s="114"/>
      <c r="K16" s="113"/>
    </row>
    <row r="17" spans="1:11" s="6" customFormat="1" ht="15" customHeight="1">
      <c r="A17" s="22" t="s">
        <v>38</v>
      </c>
      <c r="B17" s="83">
        <v>0.192917743</v>
      </c>
      <c r="C17" s="51">
        <v>0.27466839066223159</v>
      </c>
      <c r="D17" s="83">
        <v>0.24590614899999999</v>
      </c>
      <c r="E17" s="51">
        <v>0.15832967641650963</v>
      </c>
      <c r="F17" s="83">
        <v>0.28484039</v>
      </c>
      <c r="G17" s="51"/>
      <c r="H17" s="83"/>
      <c r="I17" s="116"/>
      <c r="J17" s="114"/>
      <c r="K17" s="113"/>
    </row>
    <row r="18" spans="1:11" ht="15" customHeight="1">
      <c r="A18" s="22" t="s">
        <v>52</v>
      </c>
      <c r="B18" s="83">
        <v>2.0199335039999999</v>
      </c>
      <c r="C18" s="51">
        <v>8.670941872747906E-2</v>
      </c>
      <c r="D18" s="83">
        <v>2.1950807640000001</v>
      </c>
      <c r="E18" s="51">
        <v>-1.5623310341213448E-2</v>
      </c>
      <c r="F18" s="83">
        <v>2.1607863360000001</v>
      </c>
      <c r="G18" s="51"/>
      <c r="H18" s="83"/>
      <c r="I18" s="114"/>
      <c r="J18" s="114"/>
      <c r="K18" s="113"/>
    </row>
    <row r="19" spans="1:11" ht="15" customHeight="1">
      <c r="A19" s="20" t="s">
        <v>10</v>
      </c>
      <c r="B19" s="83">
        <v>3.7729646410000002</v>
      </c>
      <c r="C19" s="51">
        <v>-1.0545980094171847E-2</v>
      </c>
      <c r="D19" s="83">
        <v>3.733175031</v>
      </c>
      <c r="E19" s="51">
        <v>-6.3399252924018601E-2</v>
      </c>
      <c r="F19" s="83">
        <v>3.496494523</v>
      </c>
      <c r="G19" s="51">
        <v>-3.3971386978796314E-2</v>
      </c>
      <c r="H19" s="83">
        <v>3.4616538770150926</v>
      </c>
      <c r="I19" s="114"/>
      <c r="J19" s="114"/>
      <c r="K19" s="113"/>
    </row>
    <row r="20" spans="1:11" ht="15" customHeight="1">
      <c r="A20" s="20" t="s">
        <v>31</v>
      </c>
      <c r="B20" s="83">
        <v>5.7583311520000002</v>
      </c>
      <c r="C20" s="51">
        <v>1.1310147381395241E-2</v>
      </c>
      <c r="D20" s="83">
        <v>5.8234587260000001</v>
      </c>
      <c r="E20" s="51">
        <v>9.3583005846137768E-2</v>
      </c>
      <c r="F20" s="83">
        <v>6.3684354980000002</v>
      </c>
      <c r="G20" s="51">
        <v>3.1817517467221501E-2</v>
      </c>
      <c r="H20" s="83">
        <v>6.7475153444436824</v>
      </c>
      <c r="I20" s="114"/>
      <c r="J20" s="114"/>
      <c r="K20" s="113"/>
    </row>
    <row r="21" spans="1:11" ht="15" customHeight="1">
      <c r="A21" s="23" t="s">
        <v>11</v>
      </c>
      <c r="B21" s="100">
        <v>3.559872436</v>
      </c>
      <c r="C21" s="57">
        <v>7.65930355376363E-2</v>
      </c>
      <c r="D21" s="100">
        <v>3.832533872</v>
      </c>
      <c r="E21" s="57">
        <v>-6.9723615478590184E-2</v>
      </c>
      <c r="F21" s="100">
        <v>3.5653157539999998</v>
      </c>
      <c r="G21" s="57">
        <v>-7.1833268967641528E-3</v>
      </c>
      <c r="H21" s="100">
        <v>3.5102925709055532</v>
      </c>
      <c r="I21" s="114"/>
      <c r="J21" s="114"/>
      <c r="K21" s="113"/>
    </row>
    <row r="22" spans="1:11" s="4" customFormat="1" ht="15" customHeight="1">
      <c r="A22" s="43" t="s">
        <v>12</v>
      </c>
      <c r="B22" s="82">
        <v>11.152717973</v>
      </c>
      <c r="C22" s="50">
        <v>1.5856175187798804E-2</v>
      </c>
      <c r="D22" s="82">
        <v>11.329557423000001</v>
      </c>
      <c r="E22" s="50">
        <v>8.740415005000135E-2</v>
      </c>
      <c r="F22" s="82">
        <v>12.31980776</v>
      </c>
      <c r="G22" s="50">
        <v>4.594079710733201E-2</v>
      </c>
      <c r="H22" s="82">
        <f>+H10-H4</f>
        <v>13.305100569681159</v>
      </c>
    </row>
    <row r="23" spans="1:11" s="4" customFormat="1" ht="15" customHeight="1">
      <c r="A23" s="45" t="s">
        <v>43</v>
      </c>
      <c r="B23" s="93">
        <v>4.9128141230000004</v>
      </c>
      <c r="C23" s="52">
        <v>5.4802638825584449E-2</v>
      </c>
      <c r="D23" s="85">
        <v>5.1820493010000002</v>
      </c>
      <c r="E23" s="52">
        <v>0.17661553409447195</v>
      </c>
      <c r="F23" s="85">
        <v>6.0972797060000001</v>
      </c>
      <c r="G23" s="52"/>
      <c r="H23" s="85">
        <f>+H22-H35</f>
        <v>7.0263705842660773</v>
      </c>
    </row>
    <row r="24" spans="1:11" ht="15" customHeight="1">
      <c r="A24" s="128" t="s">
        <v>46</v>
      </c>
      <c r="B24" s="82">
        <v>19.290230684000001</v>
      </c>
      <c r="C24" s="50">
        <v>8.4949073022708044E-2</v>
      </c>
      <c r="D24" s="82">
        <v>20.928917899000002</v>
      </c>
      <c r="E24" s="50">
        <v>5.8990861064010858E-2</v>
      </c>
      <c r="F24" s="82">
        <v>22.163532787000001</v>
      </c>
      <c r="G24" s="50">
        <v>8.292447128507674E-2</v>
      </c>
      <c r="H24" s="82">
        <v>24.074653752592209</v>
      </c>
    </row>
    <row r="25" spans="1:11" s="4" customFormat="1" ht="15" customHeight="1">
      <c r="A25" s="27" t="s">
        <v>13</v>
      </c>
      <c r="B25" s="83">
        <v>17.152713283000001</v>
      </c>
      <c r="C25" s="51">
        <v>8.8250079799342851E-2</v>
      </c>
      <c r="D25" s="83">
        <v>18.666441598999999</v>
      </c>
      <c r="E25" s="51">
        <v>6.9334253137423696E-2</v>
      </c>
      <c r="F25" s="83">
        <v>19.960665385999999</v>
      </c>
      <c r="G25" s="51"/>
      <c r="H25" s="83"/>
    </row>
    <row r="26" spans="1:11" ht="15" customHeight="1">
      <c r="A26" s="27" t="s">
        <v>42</v>
      </c>
      <c r="B26" s="83">
        <v>1.170649372</v>
      </c>
      <c r="C26" s="51">
        <v>-1.8013459456244441E-2</v>
      </c>
      <c r="D26" s="83">
        <v>1.1495619269999999</v>
      </c>
      <c r="E26" s="51">
        <v>9.1955862069882377E-2</v>
      </c>
      <c r="F26" s="83">
        <v>1.2552708850000001</v>
      </c>
      <c r="G26" s="51"/>
      <c r="H26" s="83"/>
    </row>
    <row r="27" spans="1:11" ht="15" customHeight="1">
      <c r="A27" s="27" t="s">
        <v>14</v>
      </c>
      <c r="B27" s="83">
        <v>0.96686802900000002</v>
      </c>
      <c r="C27" s="51">
        <v>0.15105096002714125</v>
      </c>
      <c r="D27" s="83">
        <v>1.112914373</v>
      </c>
      <c r="E27" s="51">
        <v>-0.14854499232889318</v>
      </c>
      <c r="F27" s="83">
        <v>0.94759651600000006</v>
      </c>
      <c r="G27" s="51"/>
      <c r="H27" s="83"/>
    </row>
    <row r="28" spans="1:11" s="4" customFormat="1" ht="15" customHeight="1">
      <c r="A28" s="45" t="s">
        <v>15</v>
      </c>
      <c r="B28" s="85">
        <v>10.114511351000001</v>
      </c>
      <c r="C28" s="52">
        <v>6.6357193808836978E-3</v>
      </c>
      <c r="D28" s="85">
        <v>10.18162841</v>
      </c>
      <c r="E28" s="52">
        <v>0.10345085732705495</v>
      </c>
      <c r="F28" s="85">
        <v>11.234926597999999</v>
      </c>
      <c r="G28" s="52">
        <v>0.10295221417701983</v>
      </c>
      <c r="H28" s="85">
        <v>12.483149159097241</v>
      </c>
    </row>
    <row r="29" spans="1:11" ht="15" customHeight="1">
      <c r="A29" s="27" t="s">
        <v>16</v>
      </c>
      <c r="B29" s="83">
        <v>2.4994516519999999</v>
      </c>
      <c r="C29" s="51">
        <v>-6.3277052738125783E-2</v>
      </c>
      <c r="D29" s="83">
        <v>2.3412937180000002</v>
      </c>
      <c r="E29" s="51">
        <v>9.2939937149739471E-2</v>
      </c>
      <c r="F29" s="83">
        <v>2.558893409</v>
      </c>
      <c r="G29" s="51">
        <v>7.3739571064279641E-2</v>
      </c>
      <c r="H29" s="83">
        <v>2.7503047250126613</v>
      </c>
    </row>
    <row r="30" spans="1:11" ht="15" customHeight="1">
      <c r="A30" s="27" t="s">
        <v>53</v>
      </c>
      <c r="B30" s="83">
        <v>4.7160373599999996</v>
      </c>
      <c r="C30" s="51">
        <v>5.2090653921368357E-3</v>
      </c>
      <c r="D30" s="83">
        <v>4.7406035070000003</v>
      </c>
      <c r="E30" s="51">
        <v>0.11586770232712484</v>
      </c>
      <c r="F30" s="83">
        <v>5.289886343</v>
      </c>
      <c r="G30" s="51">
        <v>0.11798292069798544</v>
      </c>
      <c r="H30" s="83">
        <v>5.9515842019612855</v>
      </c>
    </row>
    <row r="31" spans="1:11" ht="15" customHeight="1">
      <c r="A31" s="28" t="s">
        <v>17</v>
      </c>
      <c r="B31" s="100">
        <v>2.8990223390000001</v>
      </c>
      <c r="C31" s="57">
        <v>6.9233287132665966E-2</v>
      </c>
      <c r="D31" s="100">
        <v>3.099731185</v>
      </c>
      <c r="E31" s="57">
        <v>9.24001608223326E-2</v>
      </c>
      <c r="F31" s="100">
        <v>3.3861468449999998</v>
      </c>
      <c r="G31" s="57">
        <v>0.10085486574796398</v>
      </c>
      <c r="H31" s="100">
        <v>3.7812602321232931</v>
      </c>
    </row>
    <row r="32" spans="1:11" s="4" customFormat="1" ht="15" customHeight="1">
      <c r="A32" s="128" t="s">
        <v>45</v>
      </c>
      <c r="B32" s="82">
        <v>86.988152689000003</v>
      </c>
      <c r="C32" s="50">
        <v>2.1644437487153168E-2</v>
      </c>
      <c r="D32" s="82">
        <v>88.870962321999997</v>
      </c>
      <c r="E32" s="50">
        <v>9.7806269369589138E-3</v>
      </c>
      <c r="F32" s="82">
        <v>89.740176050000002</v>
      </c>
      <c r="G32" s="50">
        <v>2.6689270506849327E-2</v>
      </c>
      <c r="H32" s="82">
        <f>+H4+H24</f>
        <v>93.504647397348876</v>
      </c>
    </row>
    <row r="33" spans="1:8" ht="15" customHeight="1">
      <c r="A33" s="45" t="s">
        <v>18</v>
      </c>
      <c r="B33" s="85">
        <v>88.965151328999994</v>
      </c>
      <c r="C33" s="52">
        <v>5.4861810462734084E-3</v>
      </c>
      <c r="D33" s="85">
        <v>89.453230255999998</v>
      </c>
      <c r="E33" s="52">
        <v>1.8760053261323462E-2</v>
      </c>
      <c r="F33" s="85">
        <v>91.131377619999995</v>
      </c>
      <c r="G33" s="52">
        <v>2.5208652422904043E-2</v>
      </c>
      <c r="H33" s="85">
        <f>+H10+H28</f>
        <v>95.21824337353506</v>
      </c>
    </row>
    <row r="34" spans="1:8" s="4" customFormat="1" ht="15" customHeight="1">
      <c r="A34" s="129" t="s">
        <v>19</v>
      </c>
      <c r="B34" s="101">
        <v>1.9769986399999999</v>
      </c>
      <c r="C34" s="55"/>
      <c r="D34" s="101">
        <v>0.58226793399999999</v>
      </c>
      <c r="E34" s="55"/>
      <c r="F34" s="101">
        <v>1.39120157</v>
      </c>
      <c r="G34" s="55"/>
      <c r="H34" s="101">
        <f>+H33-H32</f>
        <v>1.7135959761861841</v>
      </c>
    </row>
    <row r="35" spans="1:8" s="4" customFormat="1" ht="15" customHeight="1">
      <c r="A35" s="30" t="s">
        <v>20</v>
      </c>
      <c r="B35" s="90">
        <v>6.2399038500000001</v>
      </c>
      <c r="C35" s="56">
        <v>-1.4807235851879486E-2</v>
      </c>
      <c r="D35" s="90">
        <v>6.1475081219999996</v>
      </c>
      <c r="E35" s="56">
        <v>1.220330750463372E-2</v>
      </c>
      <c r="F35" s="90">
        <v>6.2225280539999996</v>
      </c>
      <c r="G35" s="56">
        <v>-5.46248825043405E-3</v>
      </c>
      <c r="H35" s="90">
        <v>6.2787299854150813</v>
      </c>
    </row>
    <row r="36" spans="1:8" ht="15" customHeight="1">
      <c r="A36" s="27" t="s">
        <v>21</v>
      </c>
      <c r="B36" s="83">
        <v>5.6208502380000001</v>
      </c>
      <c r="C36" s="51">
        <v>0.1347132485190401</v>
      </c>
      <c r="D36" s="83">
        <v>6.3780532330000002</v>
      </c>
      <c r="E36" s="51">
        <v>-0.11058171596166733</v>
      </c>
      <c r="F36" s="83">
        <v>5.6727571619999999</v>
      </c>
      <c r="G36" s="51">
        <v>6.3786147009273098E-2</v>
      </c>
      <c r="H36" s="83">
        <v>6.0050370173342085</v>
      </c>
    </row>
    <row r="37" spans="1:8" s="6" customFormat="1" ht="15" customHeight="1">
      <c r="A37" s="27" t="s">
        <v>25</v>
      </c>
      <c r="B37" s="83">
        <v>-0.61905361199999998</v>
      </c>
      <c r="C37" s="51"/>
      <c r="D37" s="83">
        <v>0.230545112</v>
      </c>
      <c r="E37" s="51"/>
      <c r="F37" s="83">
        <v>-0.54977089199999996</v>
      </c>
      <c r="G37" s="51"/>
      <c r="H37" s="83">
        <f>+H36-H35</f>
        <v>-0.27369296808087284</v>
      </c>
    </row>
    <row r="38" spans="1:8" ht="15" customHeight="1">
      <c r="A38" s="128" t="s">
        <v>22</v>
      </c>
      <c r="B38" s="82">
        <v>93.228056538999994</v>
      </c>
      <c r="C38" s="50">
        <v>1.9204668320539575E-2</v>
      </c>
      <c r="D38" s="82">
        <v>95.018470442999998</v>
      </c>
      <c r="E38" s="50">
        <v>9.9373696145363954E-3</v>
      </c>
      <c r="F38" s="82">
        <v>95.962704103999997</v>
      </c>
      <c r="G38" s="50">
        <v>2.4553762935714207E-2</v>
      </c>
      <c r="H38" s="82">
        <f>+H32+H35</f>
        <v>99.783377382763959</v>
      </c>
    </row>
    <row r="39" spans="1:8" ht="15" customHeight="1">
      <c r="A39" s="45" t="s">
        <v>23</v>
      </c>
      <c r="B39" s="85">
        <v>94.586001568</v>
      </c>
      <c r="C39" s="52">
        <v>1.3165604850150503E-2</v>
      </c>
      <c r="D39" s="85">
        <v>95.831283489</v>
      </c>
      <c r="E39" s="52">
        <v>1.0151708905283163E-2</v>
      </c>
      <c r="F39" s="85">
        <v>96.804134782999995</v>
      </c>
      <c r="G39" s="52">
        <v>2.7339049708647201E-2</v>
      </c>
      <c r="H39" s="85">
        <f>+H33+H36</f>
        <v>101.22328039086926</v>
      </c>
    </row>
    <row r="40" spans="1:8" ht="15" customHeight="1">
      <c r="A40" s="27" t="s">
        <v>24</v>
      </c>
      <c r="B40" s="102">
        <v>1.3579450280000001</v>
      </c>
      <c r="C40" s="57"/>
      <c r="D40" s="102">
        <v>0.81281304600000004</v>
      </c>
      <c r="E40" s="57"/>
      <c r="F40" s="102">
        <v>0.84143067800000004</v>
      </c>
      <c r="G40" s="57"/>
      <c r="H40" s="102">
        <f>+H39-H38</f>
        <v>1.4399030081053041</v>
      </c>
    </row>
    <row r="41" spans="1:8" ht="20.25" customHeight="1">
      <c r="A41" s="32" t="s">
        <v>70</v>
      </c>
      <c r="B41" s="93">
        <v>64.735405353999994</v>
      </c>
      <c r="C41" s="55">
        <v>7.3421308540648766E-3</v>
      </c>
      <c r="D41" s="93">
        <v>65.210701170999997</v>
      </c>
      <c r="E41" s="55">
        <v>-4.0476538246053684E-3</v>
      </c>
      <c r="F41" s="93">
        <v>64.946750827000002</v>
      </c>
      <c r="G41" s="55">
        <v>-1.0616133216629797E-2</v>
      </c>
      <c r="H41" s="93">
        <f>+F41+H36-H35</f>
        <v>64.673057858919123</v>
      </c>
    </row>
    <row r="42" spans="1:8" ht="15" customHeight="1">
      <c r="A42" s="43" t="s">
        <v>26</v>
      </c>
      <c r="B42" s="90"/>
      <c r="C42" s="58"/>
      <c r="D42" s="90"/>
      <c r="E42" s="58"/>
      <c r="F42" s="90"/>
      <c r="G42" s="58"/>
      <c r="H42" s="90"/>
    </row>
    <row r="43" spans="1:8" ht="15" customHeight="1">
      <c r="A43" s="27" t="s">
        <v>29</v>
      </c>
      <c r="B43" s="94">
        <v>0.14144105838724585</v>
      </c>
      <c r="C43" s="59">
        <v>0.14796996038667631</v>
      </c>
      <c r="D43" s="94">
        <v>0.14292075799111262</v>
      </c>
      <c r="E43" s="59">
        <v>1.1276426017141572</v>
      </c>
      <c r="F43" s="94">
        <v>0.15419718400825419</v>
      </c>
      <c r="G43" s="59">
        <v>0.49575727942560377</v>
      </c>
      <c r="H43" s="94">
        <v>0.16080884829597003</v>
      </c>
    </row>
    <row r="44" spans="1:8" ht="15" customHeight="1">
      <c r="A44" s="27" t="s">
        <v>27</v>
      </c>
      <c r="B44" s="94">
        <v>6.2305317044613923E-2</v>
      </c>
      <c r="C44" s="59">
        <v>0.30654989894446233</v>
      </c>
      <c r="D44" s="94">
        <v>6.5370816034058546E-2</v>
      </c>
      <c r="E44" s="59">
        <v>1.094395925232758</v>
      </c>
      <c r="F44" s="94">
        <v>7.6314775286386125E-2</v>
      </c>
      <c r="G44" s="59">
        <v>0.64925092157462849</v>
      </c>
      <c r="H44" s="94">
        <v>8.4919326733801828E-2</v>
      </c>
    </row>
    <row r="45" spans="1:8" ht="15" customHeight="1">
      <c r="A45" s="27" t="s">
        <v>30</v>
      </c>
      <c r="B45" s="94">
        <v>0.82098769739930733</v>
      </c>
      <c r="C45" s="59">
        <v>0.16360373611439272</v>
      </c>
      <c r="D45" s="94">
        <v>0.82262373476045125</v>
      </c>
      <c r="E45" s="59">
        <v>-0.97371797831392604</v>
      </c>
      <c r="F45" s="94">
        <v>0.81288655497731188</v>
      </c>
      <c r="G45" s="59">
        <v>-1.8828358289413245</v>
      </c>
      <c r="H45" s="94">
        <v>0.78170856435362712</v>
      </c>
    </row>
    <row r="46" spans="1:8" ht="15" customHeight="1">
      <c r="A46" s="33" t="s">
        <v>28</v>
      </c>
      <c r="B46" s="95">
        <v>5.8044510325393484</v>
      </c>
      <c r="C46" s="60">
        <v>-4.8647982491115904E-2</v>
      </c>
      <c r="D46" s="95">
        <v>5.7558030500482324</v>
      </c>
      <c r="E46" s="60">
        <v>-0.48406893761594549</v>
      </c>
      <c r="F46" s="95">
        <v>5.271734112432287</v>
      </c>
      <c r="G46" s="60">
        <v>-0.26543763723782821</v>
      </c>
      <c r="H46" s="95">
        <v>4.8611041782656512</v>
      </c>
    </row>
    <row r="47" spans="1:8" ht="27.75" customHeight="1">
      <c r="A47" s="135" t="s">
        <v>71</v>
      </c>
      <c r="B47" s="135"/>
      <c r="C47" s="135"/>
      <c r="D47" s="135"/>
      <c r="E47" s="135"/>
      <c r="F47" s="135"/>
      <c r="G47" s="135"/>
      <c r="H47" s="135"/>
    </row>
    <row r="48" spans="1:8" ht="27" customHeight="1">
      <c r="A48" s="136" t="s">
        <v>84</v>
      </c>
      <c r="B48" s="136"/>
      <c r="C48" s="136"/>
      <c r="D48" s="136"/>
      <c r="E48" s="136"/>
      <c r="F48" s="136"/>
      <c r="G48" s="136"/>
      <c r="H48" s="136"/>
    </row>
    <row r="49" spans="2:6">
      <c r="E49" s="75"/>
      <c r="F49" s="75"/>
    </row>
    <row r="52" spans="2:6">
      <c r="B52" s="7"/>
    </row>
  </sheetData>
  <mergeCells count="4">
    <mergeCell ref="E2:F2"/>
    <mergeCell ref="G2:H2"/>
    <mergeCell ref="A47:H47"/>
    <mergeCell ref="A48:H48"/>
  </mergeCells>
  <phoneticPr fontId="7" type="noConversion"/>
  <pageMargins left="0.25" right="0.25" top="0.75" bottom="0.75" header="0.3" footer="0.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opLeftCell="A19" zoomScaleNormal="100" zoomScaleSheetLayoutView="100" workbookViewId="0">
      <selection activeCell="A49" sqref="A49"/>
    </sheetView>
  </sheetViews>
  <sheetFormatPr baseColWidth="10" defaultColWidth="11.42578125" defaultRowHeight="12.75"/>
  <cols>
    <col min="1" max="1" width="61" style="2" customWidth="1"/>
    <col min="2" max="2" width="11" style="2" customWidth="1"/>
    <col min="3" max="3" width="11.140625" style="2" customWidth="1"/>
    <col min="4" max="4" width="11" style="2" customWidth="1"/>
    <col min="5" max="8" width="11.42578125" style="2"/>
    <col min="9" max="9" width="12" style="2" bestFit="1" customWidth="1"/>
    <col min="10" max="16384" width="11.42578125" style="2"/>
  </cols>
  <sheetData>
    <row r="1" spans="1:15" ht="19.5">
      <c r="A1" s="67" t="s">
        <v>72</v>
      </c>
      <c r="B1" s="13"/>
      <c r="C1" s="13"/>
      <c r="D1" s="13"/>
      <c r="E1" s="75"/>
      <c r="F1" s="75"/>
      <c r="G1" s="75"/>
      <c r="H1" s="75"/>
    </row>
    <row r="2" spans="1:15" ht="15">
      <c r="A2" s="14" t="s">
        <v>0</v>
      </c>
      <c r="B2" s="13"/>
      <c r="C2" s="75"/>
      <c r="D2" s="75"/>
      <c r="E2" s="133" t="s">
        <v>58</v>
      </c>
      <c r="F2" s="134"/>
      <c r="G2" s="133" t="s">
        <v>66</v>
      </c>
      <c r="H2" s="134"/>
    </row>
    <row r="3" spans="1:15" ht="45.75" customHeight="1">
      <c r="A3" s="122"/>
      <c r="B3" s="123">
        <v>2016</v>
      </c>
      <c r="C3" s="124" t="s">
        <v>57</v>
      </c>
      <c r="D3" s="123">
        <v>2017</v>
      </c>
      <c r="E3" s="124" t="s">
        <v>59</v>
      </c>
      <c r="F3" s="123">
        <v>2018</v>
      </c>
      <c r="G3" s="125" t="s">
        <v>64</v>
      </c>
      <c r="H3" s="123">
        <v>2019</v>
      </c>
    </row>
    <row r="4" spans="1:15" s="4" customFormat="1" ht="15" customHeight="1">
      <c r="A4" s="126" t="s">
        <v>1</v>
      </c>
      <c r="B4" s="82">
        <v>23.454428745000001</v>
      </c>
      <c r="C4" s="50">
        <v>5.385205117260683E-2</v>
      </c>
      <c r="D4" s="82">
        <v>24.717497842</v>
      </c>
      <c r="E4" s="50">
        <v>2.6850557011975473E-2</v>
      </c>
      <c r="F4" s="82">
        <v>25.381176427</v>
      </c>
      <c r="G4" s="50">
        <f>+H4/F4-1</f>
        <v>1.8642633057173841E-2</v>
      </c>
      <c r="H4" s="82">
        <v>25.854348385687949</v>
      </c>
      <c r="J4" s="5"/>
      <c r="K4" s="5"/>
      <c r="L4" s="5"/>
      <c r="M4" s="5"/>
      <c r="N4" s="5"/>
      <c r="O4" s="5"/>
    </row>
    <row r="5" spans="1:15" s="4" customFormat="1" ht="15" customHeight="1">
      <c r="A5" s="20" t="s">
        <v>2</v>
      </c>
      <c r="B5" s="83">
        <v>6.3342369869999997</v>
      </c>
      <c r="C5" s="51">
        <v>5.0947760663568653E-2</v>
      </c>
      <c r="D5" s="83">
        <v>6.656952177</v>
      </c>
      <c r="E5" s="51">
        <v>2.4350389741428335E-2</v>
      </c>
      <c r="F5" s="83">
        <v>6.8190515569999999</v>
      </c>
      <c r="G5" s="51">
        <f t="shared" ref="G5:G13" si="0">+H5/F5-1</f>
        <v>2.7698924981223394E-2</v>
      </c>
      <c r="H5" s="83">
        <v>7.0079319545204379</v>
      </c>
      <c r="J5" s="5"/>
      <c r="K5" s="5"/>
      <c r="L5" s="5"/>
      <c r="M5" s="5"/>
      <c r="N5" s="5"/>
      <c r="O5" s="5"/>
    </row>
    <row r="6" spans="1:15" s="4" customFormat="1" ht="15" customHeight="1">
      <c r="A6" s="20" t="s">
        <v>3</v>
      </c>
      <c r="B6" s="83">
        <v>8.2828400700000007</v>
      </c>
      <c r="C6" s="51">
        <v>9.0972092860897025E-2</v>
      </c>
      <c r="D6" s="83">
        <v>9.0363473659999993</v>
      </c>
      <c r="E6" s="51">
        <v>4.5334516194162067E-2</v>
      </c>
      <c r="F6" s="83">
        <v>9.4460058020000002</v>
      </c>
      <c r="G6" s="51">
        <f t="shared" si="0"/>
        <v>3.3951902394655287E-2</v>
      </c>
      <c r="H6" s="83">
        <v>9.7667156690088515</v>
      </c>
      <c r="J6" s="5"/>
      <c r="K6" s="5"/>
      <c r="L6" s="5"/>
      <c r="M6" s="5"/>
      <c r="N6" s="5"/>
      <c r="O6" s="5"/>
    </row>
    <row r="7" spans="1:15" s="4" customFormat="1" ht="15" customHeight="1">
      <c r="A7" s="20" t="s">
        <v>4</v>
      </c>
      <c r="B7" s="83">
        <v>0.84240231099999996</v>
      </c>
      <c r="C7" s="51">
        <v>-0.19630175254825488</v>
      </c>
      <c r="D7" s="83">
        <v>0.67703726099999995</v>
      </c>
      <c r="E7" s="51">
        <v>-8.7654798957955693E-2</v>
      </c>
      <c r="F7" s="83">
        <v>0.61769169599999996</v>
      </c>
      <c r="G7" s="51">
        <f t="shared" si="0"/>
        <v>-9.4021734281954705E-2</v>
      </c>
      <c r="H7" s="83">
        <v>0.55961525149051805</v>
      </c>
      <c r="J7" s="5"/>
      <c r="K7" s="5"/>
      <c r="L7" s="5"/>
      <c r="M7" s="5"/>
      <c r="N7" s="5"/>
      <c r="O7" s="5"/>
    </row>
    <row r="8" spans="1:15" ht="15" customHeight="1">
      <c r="A8" s="20" t="s">
        <v>5</v>
      </c>
      <c r="B8" s="83">
        <v>6.6341646890000003</v>
      </c>
      <c r="C8" s="51">
        <v>3.461723438683828E-2</v>
      </c>
      <c r="D8" s="83">
        <v>6.8638211230000001</v>
      </c>
      <c r="E8" s="51">
        <v>5.4219556181752893E-2</v>
      </c>
      <c r="F8" s="83">
        <v>7.2359744580000003</v>
      </c>
      <c r="G8" s="51">
        <f t="shared" si="0"/>
        <v>7.2782174626959684E-3</v>
      </c>
      <c r="H8" s="83">
        <v>7.2886394536598385</v>
      </c>
      <c r="I8" s="4"/>
      <c r="J8" s="5"/>
      <c r="K8" s="5"/>
      <c r="L8" s="5"/>
      <c r="M8" s="5"/>
      <c r="N8" s="5"/>
      <c r="O8" s="5"/>
    </row>
    <row r="9" spans="1:15" s="4" customFormat="1" ht="15" customHeight="1">
      <c r="A9" s="20" t="s">
        <v>6</v>
      </c>
      <c r="B9" s="83">
        <v>1.3607846880000001</v>
      </c>
      <c r="C9" s="51">
        <v>9.0062173744859031E-2</v>
      </c>
      <c r="D9" s="83">
        <v>1.483339915</v>
      </c>
      <c r="E9" s="51">
        <v>-0.14891192420990029</v>
      </c>
      <c r="F9" s="83">
        <v>1.262452914</v>
      </c>
      <c r="G9" s="51">
        <f t="shared" si="0"/>
        <v>-2.4560802741906307E-2</v>
      </c>
      <c r="H9" s="83">
        <v>1.2314460570083012</v>
      </c>
      <c r="J9" s="5"/>
      <c r="K9" s="5"/>
      <c r="L9" s="5"/>
      <c r="M9" s="5"/>
      <c r="N9" s="5"/>
      <c r="O9" s="5"/>
    </row>
    <row r="10" spans="1:15" ht="15" customHeight="1">
      <c r="A10" s="127" t="s">
        <v>7</v>
      </c>
      <c r="B10" s="85">
        <v>28.255646702</v>
      </c>
      <c r="C10" s="52">
        <v>6.1347113562164823E-2</v>
      </c>
      <c r="D10" s="85">
        <v>29.989049069</v>
      </c>
      <c r="E10" s="52">
        <v>3.1389970013190105E-2</v>
      </c>
      <c r="F10" s="85">
        <v>30.930404419999999</v>
      </c>
      <c r="G10" s="52">
        <f t="shared" si="0"/>
        <v>3.5471219727141179E-2</v>
      </c>
      <c r="H10" s="85">
        <v>32.027543591431154</v>
      </c>
      <c r="I10" s="4"/>
      <c r="J10" s="5"/>
      <c r="K10" s="5"/>
      <c r="L10" s="5"/>
      <c r="M10" s="5"/>
      <c r="N10" s="5"/>
      <c r="O10" s="5"/>
    </row>
    <row r="11" spans="1:15" ht="15" customHeight="1">
      <c r="A11" s="20" t="s">
        <v>8</v>
      </c>
      <c r="B11" s="83">
        <v>15.092323628999999</v>
      </c>
      <c r="C11" s="51">
        <v>9.9953945666877653E-2</v>
      </c>
      <c r="D11" s="83">
        <v>16.600860924999999</v>
      </c>
      <c r="E11" s="51">
        <v>5.2809943349368949E-2</v>
      </c>
      <c r="F11" s="83">
        <v>17.47755145</v>
      </c>
      <c r="G11" s="51">
        <f t="shared" si="0"/>
        <v>5.6100166666706253E-2</v>
      </c>
      <c r="H11" s="83">
        <v>18.458044999270935</v>
      </c>
      <c r="I11" s="4"/>
      <c r="J11" s="5"/>
      <c r="K11" s="5"/>
      <c r="L11" s="5"/>
      <c r="M11" s="5"/>
      <c r="N11" s="5"/>
      <c r="O11" s="5"/>
    </row>
    <row r="12" spans="1:15" ht="15" customHeight="1">
      <c r="A12" s="22" t="s">
        <v>37</v>
      </c>
      <c r="B12" s="83">
        <v>10.153831977999999</v>
      </c>
      <c r="C12" s="51">
        <v>0.10961923522189698</v>
      </c>
      <c r="D12" s="83">
        <v>11.266887274</v>
      </c>
      <c r="E12" s="51">
        <v>5.956211122734989E-2</v>
      </c>
      <c r="F12" s="83">
        <v>11.937966867</v>
      </c>
      <c r="G12" s="51">
        <f t="shared" si="0"/>
        <v>9.7966625240603067E-2</v>
      </c>
      <c r="H12" s="83">
        <v>13.107489193194125</v>
      </c>
      <c r="I12" s="4"/>
      <c r="J12" s="5"/>
      <c r="K12" s="5"/>
      <c r="L12" s="5"/>
      <c r="M12" s="5"/>
      <c r="N12" s="5"/>
      <c r="O12" s="5"/>
    </row>
    <row r="13" spans="1:15" s="4" customFormat="1" ht="15" customHeight="1">
      <c r="A13" s="22" t="s">
        <v>36</v>
      </c>
      <c r="B13" s="83">
        <v>4.9384916509999996</v>
      </c>
      <c r="C13" s="51">
        <v>8.0081536620583149E-2</v>
      </c>
      <c r="D13" s="83">
        <v>5.333973651</v>
      </c>
      <c r="E13" s="51">
        <v>3.8547421950885008E-2</v>
      </c>
      <c r="F13" s="83">
        <v>5.539584584</v>
      </c>
      <c r="G13" s="51">
        <f t="shared" si="0"/>
        <v>-3.4123276765041233E-2</v>
      </c>
      <c r="H13" s="83">
        <v>5.3505558060768124</v>
      </c>
      <c r="J13" s="5"/>
      <c r="K13" s="5"/>
      <c r="L13" s="5"/>
      <c r="M13" s="5"/>
      <c r="N13" s="5"/>
      <c r="O13" s="5"/>
    </row>
    <row r="14" spans="1:15" ht="15" customHeight="1">
      <c r="A14" s="20" t="s">
        <v>9</v>
      </c>
      <c r="B14" s="83">
        <v>8.415799282</v>
      </c>
      <c r="C14" s="51">
        <v>-4.7808104318807221E-3</v>
      </c>
      <c r="D14" s="83">
        <v>8.3755649410000004</v>
      </c>
      <c r="E14" s="51">
        <v>-1.116525281085512E-2</v>
      </c>
      <c r="F14" s="83">
        <v>8.2820496410000004</v>
      </c>
      <c r="G14" s="51">
        <f>+H14/F14-1</f>
        <v>-2.4852676949086439E-3</v>
      </c>
      <c r="H14" s="83">
        <v>8.2614665305795931</v>
      </c>
      <c r="I14" s="4"/>
      <c r="J14" s="5"/>
      <c r="K14" s="5"/>
      <c r="L14" s="5"/>
      <c r="M14" s="5"/>
      <c r="N14" s="5"/>
      <c r="O14" s="5"/>
    </row>
    <row r="15" spans="1:15" ht="15" customHeight="1">
      <c r="A15" s="22" t="s">
        <v>47</v>
      </c>
      <c r="B15" s="83">
        <v>6.938806112</v>
      </c>
      <c r="C15" s="51">
        <v>-2.1905075245889805E-2</v>
      </c>
      <c r="D15" s="83">
        <v>6.7868110420000001</v>
      </c>
      <c r="E15" s="51">
        <v>-1.4474574640735982E-2</v>
      </c>
      <c r="F15" s="83">
        <v>6.6885748390000002</v>
      </c>
      <c r="G15" s="51"/>
      <c r="H15" s="83"/>
      <c r="I15" s="4"/>
      <c r="J15" s="5"/>
      <c r="K15" s="5"/>
      <c r="L15" s="5"/>
      <c r="M15" s="5"/>
      <c r="N15" s="5"/>
      <c r="O15" s="5"/>
    </row>
    <row r="16" spans="1:15" s="6" customFormat="1" ht="15" customHeight="1">
      <c r="A16" s="22" t="s">
        <v>38</v>
      </c>
      <c r="B16" s="83">
        <v>3.4080766999999998E-2</v>
      </c>
      <c r="C16" s="51">
        <v>1.4159671934613445</v>
      </c>
      <c r="D16" s="83">
        <v>8.2338015000000001E-2</v>
      </c>
      <c r="E16" s="51">
        <v>9.5951572308368149E-2</v>
      </c>
      <c r="F16" s="83">
        <v>9.0238476999999997E-2</v>
      </c>
      <c r="G16" s="51"/>
      <c r="H16" s="83"/>
      <c r="I16" s="4"/>
      <c r="J16" s="5"/>
      <c r="K16" s="5"/>
      <c r="L16" s="5"/>
      <c r="M16" s="5"/>
      <c r="N16" s="5"/>
      <c r="O16" s="5"/>
    </row>
    <row r="17" spans="1:15" ht="15" customHeight="1">
      <c r="A17" s="22" t="s">
        <v>52</v>
      </c>
      <c r="B17" s="83">
        <v>1.4429124040000001</v>
      </c>
      <c r="C17" s="51">
        <v>4.4010627272977443E-2</v>
      </c>
      <c r="D17" s="83">
        <v>1.5064158839999999</v>
      </c>
      <c r="E17" s="51">
        <v>-2.1106780894776245E-3</v>
      </c>
      <c r="F17" s="83">
        <v>1.503236325</v>
      </c>
      <c r="G17" s="51"/>
      <c r="H17" s="83"/>
      <c r="I17" s="4"/>
      <c r="J17" s="5"/>
      <c r="K17" s="5"/>
      <c r="L17" s="5"/>
      <c r="M17" s="5"/>
      <c r="N17" s="5"/>
      <c r="O17" s="5"/>
    </row>
    <row r="18" spans="1:15" ht="15" customHeight="1">
      <c r="A18" s="20" t="s">
        <v>10</v>
      </c>
      <c r="B18" s="83">
        <v>1.1756701110000001</v>
      </c>
      <c r="C18" s="51">
        <v>9.5604630030438953E-2</v>
      </c>
      <c r="D18" s="83">
        <v>1.2880696170000001</v>
      </c>
      <c r="E18" s="51">
        <v>5.1776817122144658E-2</v>
      </c>
      <c r="F18" s="83">
        <v>1.3547617620000001</v>
      </c>
      <c r="G18" s="51">
        <f t="shared" ref="G18:G21" si="1">+H18/F18-1</f>
        <v>3.818082828985947E-2</v>
      </c>
      <c r="H18" s="83">
        <v>1.4064876882085895</v>
      </c>
      <c r="I18" s="4"/>
      <c r="J18" s="5"/>
      <c r="K18" s="5"/>
      <c r="L18" s="5"/>
      <c r="M18" s="5"/>
      <c r="N18" s="5"/>
      <c r="O18" s="5"/>
    </row>
    <row r="19" spans="1:15" ht="15" customHeight="1">
      <c r="A19" s="20" t="s">
        <v>31</v>
      </c>
      <c r="B19" s="83">
        <v>2.6409090669999999</v>
      </c>
      <c r="C19" s="51">
        <v>4.4085034375021204E-2</v>
      </c>
      <c r="D19" s="83">
        <v>2.7573336340000001</v>
      </c>
      <c r="E19" s="51">
        <v>6.2178872330108437E-2</v>
      </c>
      <c r="F19" s="83">
        <v>2.9287815300000002</v>
      </c>
      <c r="G19" s="51">
        <f t="shared" si="1"/>
        <v>2.8082138179134075E-2</v>
      </c>
      <c r="H19" s="83">
        <v>3.0110279776219557</v>
      </c>
      <c r="I19" s="4"/>
      <c r="J19" s="5"/>
      <c r="K19" s="5"/>
      <c r="L19" s="5"/>
      <c r="M19" s="5"/>
      <c r="N19" s="5"/>
      <c r="O19" s="5"/>
    </row>
    <row r="20" spans="1:15" ht="15" customHeight="1">
      <c r="A20" s="23" t="s">
        <v>11</v>
      </c>
      <c r="B20" s="100">
        <v>0.930944612</v>
      </c>
      <c r="C20" s="57">
        <v>3.8966162468106136E-2</v>
      </c>
      <c r="D20" s="100">
        <v>0.96721995100000002</v>
      </c>
      <c r="E20" s="57">
        <v>-8.2669835250327672E-2</v>
      </c>
      <c r="F20" s="100">
        <v>0.887260037</v>
      </c>
      <c r="G20" s="57">
        <f t="shared" si="1"/>
        <v>3.6701289523692893E-3</v>
      </c>
      <c r="H20" s="100">
        <v>0.89051639575007391</v>
      </c>
      <c r="I20" s="4"/>
      <c r="J20" s="5"/>
      <c r="K20" s="5"/>
      <c r="L20" s="5"/>
      <c r="M20" s="5"/>
      <c r="N20" s="5"/>
      <c r="O20" s="5"/>
    </row>
    <row r="21" spans="1:15" s="4" customFormat="1" ht="15" customHeight="1">
      <c r="A21" s="43" t="s">
        <v>12</v>
      </c>
      <c r="B21" s="82">
        <v>4.8012179570000004</v>
      </c>
      <c r="C21" s="50">
        <v>9.7961241129299381E-2</v>
      </c>
      <c r="D21" s="82">
        <v>5.2715512269999998</v>
      </c>
      <c r="E21" s="50">
        <v>5.2674583826063603E-2</v>
      </c>
      <c r="F21" s="82">
        <f>+F10-F4</f>
        <v>5.5492279929999988</v>
      </c>
      <c r="G21" s="50">
        <f t="shared" si="1"/>
        <v>0.1124421655643455</v>
      </c>
      <c r="H21" s="82">
        <f>+H10-H4</f>
        <v>6.1731952057432053</v>
      </c>
      <c r="J21" s="5"/>
      <c r="K21" s="5"/>
      <c r="L21" s="5"/>
      <c r="M21" s="5"/>
      <c r="N21" s="5"/>
      <c r="O21" s="5"/>
    </row>
    <row r="22" spans="1:15" s="4" customFormat="1" ht="15" customHeight="1">
      <c r="A22" s="45" t="s">
        <v>43</v>
      </c>
      <c r="B22" s="85">
        <v>2.7188067980000001</v>
      </c>
      <c r="C22" s="52">
        <v>0.12011497221510181</v>
      </c>
      <c r="D22" s="85">
        <v>3.0453762009999998</v>
      </c>
      <c r="E22" s="52">
        <v>1.6052066074447868E-3</v>
      </c>
      <c r="F22" s="85">
        <f>+F21-F34</f>
        <v>3.0502646589999989</v>
      </c>
      <c r="G22" s="52"/>
      <c r="H22" s="85">
        <f>+H21-H34</f>
        <v>3.7881900157517383</v>
      </c>
      <c r="J22" s="5"/>
      <c r="K22" s="5"/>
      <c r="L22" s="5"/>
      <c r="M22" s="5"/>
      <c r="N22" s="5"/>
      <c r="O22" s="5"/>
    </row>
    <row r="23" spans="1:15" ht="15" customHeight="1">
      <c r="A23" s="128" t="s">
        <v>46</v>
      </c>
      <c r="B23" s="82">
        <v>8.0558865700000002</v>
      </c>
      <c r="C23" s="50">
        <v>7.47531525881453E-2</v>
      </c>
      <c r="D23" s="82">
        <v>8.6580894879999999</v>
      </c>
      <c r="E23" s="50">
        <v>7.8369375823665433E-2</v>
      </c>
      <c r="F23" s="82">
        <v>9.3366185569999995</v>
      </c>
      <c r="G23" s="50">
        <f>+H23/F23-1</f>
        <v>0.10469320191435738</v>
      </c>
      <c r="H23" s="82">
        <v>10.314099048785337</v>
      </c>
      <c r="J23" s="5"/>
      <c r="K23" s="5"/>
      <c r="L23" s="5"/>
      <c r="M23" s="5"/>
      <c r="N23" s="5"/>
      <c r="O23" s="5"/>
    </row>
    <row r="24" spans="1:15" s="4" customFormat="1" ht="15" customHeight="1">
      <c r="A24" s="27" t="s">
        <v>13</v>
      </c>
      <c r="B24" s="83">
        <v>5.5196405899999998</v>
      </c>
      <c r="C24" s="51">
        <v>0.10965752971245535</v>
      </c>
      <c r="D24" s="83">
        <v>6.124910742</v>
      </c>
      <c r="E24" s="51">
        <v>0.1107220785030667</v>
      </c>
      <c r="F24" s="83">
        <v>6.8030735900000003</v>
      </c>
      <c r="G24" s="51"/>
      <c r="H24" s="83"/>
      <c r="J24" s="5"/>
      <c r="K24" s="5"/>
      <c r="L24" s="5"/>
      <c r="M24" s="5"/>
      <c r="N24" s="5"/>
      <c r="O24" s="5"/>
    </row>
    <row r="25" spans="1:15" ht="15" customHeight="1">
      <c r="A25" s="27" t="s">
        <v>42</v>
      </c>
      <c r="B25" s="83">
        <v>1.7036480469999999</v>
      </c>
      <c r="C25" s="51">
        <v>-3.2033663347368568E-2</v>
      </c>
      <c r="D25" s="83">
        <v>1.6490739590000001</v>
      </c>
      <c r="E25" s="51">
        <v>5.3330999813574698E-2</v>
      </c>
      <c r="F25" s="83">
        <v>1.737020722</v>
      </c>
      <c r="G25" s="51"/>
      <c r="H25" s="83"/>
      <c r="J25" s="5"/>
      <c r="K25" s="5"/>
      <c r="L25" s="5"/>
      <c r="M25" s="5"/>
      <c r="N25" s="5"/>
      <c r="O25" s="5"/>
    </row>
    <row r="26" spans="1:15" ht="15" customHeight="1">
      <c r="A26" s="27" t="s">
        <v>14</v>
      </c>
      <c r="B26" s="83">
        <v>0.83259793299999996</v>
      </c>
      <c r="C26" s="51">
        <v>6.1862817523953728E-2</v>
      </c>
      <c r="D26" s="83">
        <v>0.88410478699999995</v>
      </c>
      <c r="E26" s="51">
        <v>-9.9061268853869455E-2</v>
      </c>
      <c r="F26" s="83">
        <v>0.79652424499999996</v>
      </c>
      <c r="G26" s="51"/>
      <c r="H26" s="83"/>
      <c r="J26" s="5"/>
      <c r="K26" s="5"/>
      <c r="L26" s="5"/>
      <c r="M26" s="5"/>
      <c r="N26" s="5"/>
      <c r="O26" s="5"/>
    </row>
    <row r="27" spans="1:15" s="4" customFormat="1" ht="15" customHeight="1">
      <c r="A27" s="45" t="s">
        <v>15</v>
      </c>
      <c r="B27" s="85">
        <v>3.2135190800000002</v>
      </c>
      <c r="C27" s="52">
        <v>3.1452215930206862E-2</v>
      </c>
      <c r="D27" s="85">
        <v>3.3145913760000001</v>
      </c>
      <c r="E27" s="52">
        <v>8.9580089464397217E-2</v>
      </c>
      <c r="F27" s="85">
        <v>3.6115127679999999</v>
      </c>
      <c r="G27" s="52">
        <f t="shared" ref="G27:G32" si="2">+H27/F27-1</f>
        <v>0.10125618222777688</v>
      </c>
      <c r="H27" s="85">
        <v>3.9772007629545509</v>
      </c>
      <c r="J27" s="5"/>
      <c r="K27" s="5"/>
      <c r="L27" s="5"/>
      <c r="M27" s="5"/>
      <c r="N27" s="5"/>
      <c r="O27" s="5"/>
    </row>
    <row r="28" spans="1:15" ht="15" customHeight="1">
      <c r="A28" s="27" t="s">
        <v>16</v>
      </c>
      <c r="B28" s="83">
        <v>0.75106106299999997</v>
      </c>
      <c r="C28" s="51">
        <v>-1.5274214794436802E-2</v>
      </c>
      <c r="D28" s="83">
        <v>0.73958919499999998</v>
      </c>
      <c r="E28" s="51">
        <v>0.11715988225057838</v>
      </c>
      <c r="F28" s="83">
        <v>0.82623937800000002</v>
      </c>
      <c r="G28" s="51">
        <f t="shared" si="2"/>
        <v>8.7920306328226117E-2</v>
      </c>
      <c r="H28" s="83">
        <v>0.89888259721420305</v>
      </c>
      <c r="J28" s="5"/>
      <c r="K28" s="5"/>
      <c r="L28" s="5"/>
      <c r="M28" s="5"/>
      <c r="N28" s="5"/>
      <c r="O28" s="5"/>
    </row>
    <row r="29" spans="1:15" ht="15" customHeight="1">
      <c r="A29" s="27" t="s">
        <v>53</v>
      </c>
      <c r="B29" s="83">
        <v>1.6084111940000001</v>
      </c>
      <c r="C29" s="51">
        <v>-1.0184068639353949E-3</v>
      </c>
      <c r="D29" s="83">
        <v>1.606773177</v>
      </c>
      <c r="E29" s="51">
        <v>0.18881788564982993</v>
      </c>
      <c r="F29" s="83">
        <v>1.910160691</v>
      </c>
      <c r="G29" s="51">
        <f t="shared" si="2"/>
        <v>0.11807066908751662</v>
      </c>
      <c r="H29" s="83">
        <v>2.135694641851043</v>
      </c>
      <c r="J29" s="5"/>
      <c r="K29" s="5"/>
      <c r="L29" s="5"/>
      <c r="M29" s="5"/>
      <c r="N29" s="5"/>
      <c r="O29" s="5"/>
    </row>
    <row r="30" spans="1:15" ht="15" customHeight="1">
      <c r="A30" s="28" t="s">
        <v>17</v>
      </c>
      <c r="B30" s="100">
        <v>0.85404682200000004</v>
      </c>
      <c r="C30" s="51">
        <v>0.13369545914661796</v>
      </c>
      <c r="D30" s="100">
        <v>0.968229004</v>
      </c>
      <c r="E30" s="51">
        <v>-9.6171778179865441E-2</v>
      </c>
      <c r="F30" s="100">
        <v>0.87511269899999999</v>
      </c>
      <c r="G30" s="51">
        <f t="shared" si="2"/>
        <v>7.7145292219448214E-2</v>
      </c>
      <c r="H30" s="100">
        <v>0.94262352388930504</v>
      </c>
      <c r="J30" s="5"/>
      <c r="K30" s="5"/>
      <c r="L30" s="5"/>
      <c r="M30" s="5"/>
      <c r="N30" s="5"/>
      <c r="O30" s="5"/>
    </row>
    <row r="31" spans="1:15" s="4" customFormat="1" ht="15" customHeight="1">
      <c r="A31" s="128" t="s">
        <v>45</v>
      </c>
      <c r="B31" s="82">
        <v>31.510315315</v>
      </c>
      <c r="C31" s="50">
        <v>5.9195599801315391E-2</v>
      </c>
      <c r="D31" s="82">
        <v>33.375587330000002</v>
      </c>
      <c r="E31" s="50">
        <v>4.0215251936361884E-2</v>
      </c>
      <c r="F31" s="82">
        <f>+F4+F23</f>
        <v>34.717794984000001</v>
      </c>
      <c r="G31" s="50">
        <f t="shared" si="2"/>
        <v>4.1784118235096201E-2</v>
      </c>
      <c r="H31" s="82">
        <f>+H4+H23</f>
        <v>36.168447434473286</v>
      </c>
      <c r="J31" s="5"/>
      <c r="K31" s="5"/>
      <c r="L31" s="5"/>
      <c r="M31" s="5"/>
      <c r="N31" s="5"/>
      <c r="O31" s="5"/>
    </row>
    <row r="32" spans="1:15" ht="15" customHeight="1">
      <c r="A32" s="45" t="s">
        <v>18</v>
      </c>
      <c r="B32" s="85">
        <v>31.469165781000001</v>
      </c>
      <c r="C32" s="52">
        <v>5.8294353169908053E-2</v>
      </c>
      <c r="D32" s="85">
        <v>33.303640444999999</v>
      </c>
      <c r="E32" s="52">
        <v>3.7181423005240966E-2</v>
      </c>
      <c r="F32" s="85">
        <f>+F10+F27</f>
        <v>34.541917187999999</v>
      </c>
      <c r="G32" s="52">
        <f t="shared" si="2"/>
        <v>4.2349333374405163E-2</v>
      </c>
      <c r="H32" s="85">
        <f>+H10+H27</f>
        <v>36.004744354385707</v>
      </c>
      <c r="J32" s="5"/>
      <c r="K32" s="5"/>
      <c r="L32" s="5"/>
      <c r="M32" s="5"/>
      <c r="N32" s="5"/>
      <c r="O32" s="5"/>
    </row>
    <row r="33" spans="1:15" s="4" customFormat="1" ht="15" customHeight="1">
      <c r="A33" s="129" t="s">
        <v>19</v>
      </c>
      <c r="B33" s="101">
        <v>-4.1149533000000002E-2</v>
      </c>
      <c r="C33" s="55"/>
      <c r="D33" s="101">
        <v>-7.1946885000000002E-2</v>
      </c>
      <c r="E33" s="55"/>
      <c r="F33" s="101">
        <f>+F32-F31</f>
        <v>-0.17587779600000175</v>
      </c>
      <c r="G33" s="55"/>
      <c r="H33" s="101">
        <f>+H32-H31</f>
        <v>-0.16370308008757917</v>
      </c>
      <c r="J33" s="5"/>
      <c r="K33" s="5"/>
      <c r="L33" s="5"/>
      <c r="M33" s="5"/>
      <c r="N33" s="5"/>
      <c r="O33" s="5"/>
    </row>
    <row r="34" spans="1:15" s="4" customFormat="1" ht="15" customHeight="1">
      <c r="A34" s="30" t="s">
        <v>20</v>
      </c>
      <c r="B34" s="90">
        <v>2.0824111589999998</v>
      </c>
      <c r="C34" s="56">
        <v>6.9037215046925393E-2</v>
      </c>
      <c r="D34" s="90">
        <v>2.2261750259999999</v>
      </c>
      <c r="E34" s="56">
        <v>0.12253677487800552</v>
      </c>
      <c r="F34" s="90">
        <v>2.4989633339999999</v>
      </c>
      <c r="G34" s="56">
        <f t="shared" ref="G34:G35" si="3">+H34/F34-1</f>
        <v>-4.5602167289955475E-2</v>
      </c>
      <c r="H34" s="90">
        <v>2.385005189991467</v>
      </c>
      <c r="J34" s="5"/>
      <c r="K34" s="5"/>
      <c r="L34" s="5"/>
      <c r="M34" s="5"/>
      <c r="N34" s="5"/>
      <c r="O34" s="5"/>
    </row>
    <row r="35" spans="1:15" ht="15" customHeight="1">
      <c r="A35" s="27" t="s">
        <v>21</v>
      </c>
      <c r="B35" s="83">
        <v>2.301609945</v>
      </c>
      <c r="C35" s="51">
        <v>6.1158496601821044E-2</v>
      </c>
      <c r="D35" s="83">
        <v>2.4423729490000001</v>
      </c>
      <c r="E35" s="51">
        <v>2.2644178900951273E-2</v>
      </c>
      <c r="F35" s="83">
        <v>2.4976784790000002</v>
      </c>
      <c r="G35" s="51">
        <f t="shared" si="3"/>
        <v>7.0664682984611371E-2</v>
      </c>
      <c r="H35" s="83">
        <v>2.6741761369160213</v>
      </c>
      <c r="J35" s="5"/>
      <c r="K35" s="5"/>
      <c r="L35" s="5"/>
      <c r="M35" s="5"/>
      <c r="N35" s="5"/>
      <c r="O35" s="5"/>
    </row>
    <row r="36" spans="1:15" s="6" customFormat="1" ht="15" customHeight="1">
      <c r="A36" s="27" t="s">
        <v>25</v>
      </c>
      <c r="B36" s="83">
        <v>0.21919878600000001</v>
      </c>
      <c r="C36" s="51"/>
      <c r="D36" s="83">
        <v>0.21619792299999999</v>
      </c>
      <c r="E36" s="51"/>
      <c r="F36" s="83">
        <f>+F35-F34</f>
        <v>-1.2848549999997516E-3</v>
      </c>
      <c r="G36" s="51"/>
      <c r="H36" s="83">
        <f>+H35-H34</f>
        <v>0.28917094692455425</v>
      </c>
      <c r="J36" s="5"/>
      <c r="K36" s="5"/>
      <c r="L36" s="5"/>
      <c r="M36" s="5"/>
      <c r="N36" s="5"/>
      <c r="O36" s="5"/>
    </row>
    <row r="37" spans="1:15" ht="15" customHeight="1">
      <c r="A37" s="128" t="s">
        <v>22</v>
      </c>
      <c r="B37" s="82">
        <v>33.592726472999999</v>
      </c>
      <c r="C37" s="50">
        <v>5.9805680989149623E-2</v>
      </c>
      <c r="D37" s="82">
        <v>35.601762356000002</v>
      </c>
      <c r="E37" s="50">
        <v>4.5362809454510655E-2</v>
      </c>
      <c r="F37" s="82">
        <f>+F31+F34</f>
        <v>37.216758318000004</v>
      </c>
      <c r="G37" s="50">
        <f t="shared" ref="G37:G38" si="4">+H37/F37-1</f>
        <v>3.5916462552791906E-2</v>
      </c>
      <c r="H37" s="82">
        <f>+H31+H34</f>
        <v>38.553452624464754</v>
      </c>
      <c r="J37" s="5"/>
      <c r="K37" s="5"/>
      <c r="L37" s="5"/>
      <c r="M37" s="5"/>
      <c r="N37" s="5"/>
      <c r="O37" s="5"/>
    </row>
    <row r="38" spans="1:15" ht="15" customHeight="1">
      <c r="A38" s="45" t="s">
        <v>23</v>
      </c>
      <c r="B38" s="85">
        <v>33.770775727</v>
      </c>
      <c r="C38" s="52">
        <v>5.8489555672859073E-2</v>
      </c>
      <c r="D38" s="85">
        <v>35.746013394000002</v>
      </c>
      <c r="E38" s="52">
        <v>3.6188155018627155E-2</v>
      </c>
      <c r="F38" s="85">
        <f>+F32+F35</f>
        <v>37.039595667</v>
      </c>
      <c r="G38" s="52">
        <f t="shared" si="4"/>
        <v>4.4258712731096717E-2</v>
      </c>
      <c r="H38" s="85">
        <f>+H32+H35</f>
        <v>38.678920491301731</v>
      </c>
      <c r="J38" s="5"/>
      <c r="K38" s="5"/>
      <c r="L38" s="5"/>
      <c r="M38" s="5"/>
      <c r="N38" s="5"/>
      <c r="O38" s="5"/>
    </row>
    <row r="39" spans="1:15" ht="15" customHeight="1">
      <c r="A39" s="27" t="s">
        <v>24</v>
      </c>
      <c r="B39" s="102">
        <v>0.17804925299999999</v>
      </c>
      <c r="C39" s="57"/>
      <c r="D39" s="102">
        <v>0.144251038</v>
      </c>
      <c r="E39" s="57"/>
      <c r="F39" s="102">
        <f>+F38-F37</f>
        <v>-0.17716265100000328</v>
      </c>
      <c r="G39" s="57"/>
      <c r="H39" s="102">
        <f>+H38-H37</f>
        <v>0.12546786683697775</v>
      </c>
      <c r="J39" s="5"/>
      <c r="K39" s="5"/>
      <c r="L39" s="5"/>
      <c r="M39" s="5"/>
      <c r="N39" s="5"/>
      <c r="O39" s="5"/>
    </row>
    <row r="40" spans="1:15" ht="20.25" customHeight="1">
      <c r="A40" s="32" t="s">
        <v>55</v>
      </c>
      <c r="B40" s="93">
        <v>24.052758717</v>
      </c>
      <c r="C40" s="55">
        <v>4.2367082586654004E-2</v>
      </c>
      <c r="D40" s="93">
        <v>25.071803932000002</v>
      </c>
      <c r="E40" s="55">
        <v>1.201643889754056E-2</v>
      </c>
      <c r="F40" s="93">
        <v>25.373077731999999</v>
      </c>
      <c r="G40" s="55">
        <f>+H40/F40-1</f>
        <v>1.3463487020083154E-2</v>
      </c>
      <c r="H40" s="93">
        <v>25.714687834704339</v>
      </c>
      <c r="J40" s="5"/>
      <c r="K40" s="5"/>
      <c r="L40" s="5"/>
      <c r="M40" s="5"/>
      <c r="N40" s="5"/>
      <c r="O40" s="5"/>
    </row>
    <row r="41" spans="1:15" ht="15" customHeight="1">
      <c r="A41" s="43" t="s">
        <v>26</v>
      </c>
      <c r="B41" s="90"/>
      <c r="C41" s="58"/>
      <c r="D41" s="90"/>
      <c r="E41" s="58"/>
      <c r="F41" s="90"/>
      <c r="G41" s="58"/>
      <c r="H41" s="90"/>
    </row>
    <row r="42" spans="1:15" ht="15" customHeight="1">
      <c r="A42" s="27" t="s">
        <v>29</v>
      </c>
      <c r="B42" s="94">
        <v>0.16992065365328055</v>
      </c>
      <c r="C42" s="59">
        <v>0.58618866623861565</v>
      </c>
      <c r="D42" s="94">
        <v>0.1757825403156667</v>
      </c>
      <c r="E42" s="59">
        <v>0.36275934364738693</v>
      </c>
      <c r="F42" s="94">
        <v>0.17941013375214057</v>
      </c>
      <c r="G42" s="59">
        <v>0.75360927445640991</v>
      </c>
      <c r="H42" s="104">
        <f>+H21/H10</f>
        <v>0.19274644613690636</v>
      </c>
    </row>
    <row r="43" spans="1:15" ht="15" customHeight="1">
      <c r="A43" s="27" t="s">
        <v>27</v>
      </c>
      <c r="B43" s="94">
        <v>9.6221715491918172E-2</v>
      </c>
      <c r="C43" s="59">
        <v>0.53278933000470841</v>
      </c>
      <c r="D43" s="94">
        <v>0.10154960879196526</v>
      </c>
      <c r="E43" s="59">
        <v>-0.2932577550444862</v>
      </c>
      <c r="F43" s="94">
        <v>9.8617031241520395E-2</v>
      </c>
      <c r="G43" s="59">
        <v>1.0784578949450909</v>
      </c>
      <c r="H43" s="104">
        <f>+(H21-H34)/H10</f>
        <v>0.11827913074061833</v>
      </c>
    </row>
    <row r="44" spans="1:15" ht="15" customHeight="1">
      <c r="A44" s="27" t="s">
        <v>30</v>
      </c>
      <c r="B44" s="94">
        <v>0.85125493571865374</v>
      </c>
      <c r="C44" s="59">
        <v>-1.5222960369458916</v>
      </c>
      <c r="D44" s="94">
        <v>0.83603197534919482</v>
      </c>
      <c r="E44" s="59">
        <v>-1.5703945121648299</v>
      </c>
      <c r="F44" s="94">
        <v>0.82032803022754652</v>
      </c>
      <c r="G44" s="59">
        <v>-1.8161748489497032</v>
      </c>
      <c r="H44" s="104">
        <f>+H40/H10</f>
        <v>0.80289291500907378</v>
      </c>
    </row>
    <row r="45" spans="1:15" ht="15" customHeight="1">
      <c r="A45" s="33" t="s">
        <v>28</v>
      </c>
      <c r="B45" s="95">
        <v>5.0097202277459525</v>
      </c>
      <c r="C45" s="60">
        <v>-0.25366212409205424</v>
      </c>
      <c r="D45" s="95">
        <v>4.7560581036538983</v>
      </c>
      <c r="E45" s="60">
        <v>-0.18369636983539728</v>
      </c>
      <c r="F45" s="95">
        <v>4.572361733818501</v>
      </c>
      <c r="G45" s="60">
        <v>-0.31682632832589963</v>
      </c>
      <c r="H45" s="130">
        <f>+H40/H21</f>
        <v>4.1655393969691401</v>
      </c>
    </row>
    <row r="46" spans="1:15" ht="13.5" customHeight="1">
      <c r="A46" s="74" t="s">
        <v>73</v>
      </c>
      <c r="B46" s="13"/>
      <c r="C46" s="75"/>
      <c r="D46" s="75"/>
      <c r="E46" s="75"/>
      <c r="F46" s="75"/>
      <c r="G46" s="75"/>
      <c r="H46" s="75"/>
    </row>
    <row r="47" spans="1:15" ht="27" customHeight="1">
      <c r="A47" s="137" t="s">
        <v>50</v>
      </c>
      <c r="B47" s="137"/>
      <c r="C47" s="137"/>
      <c r="D47" s="137"/>
      <c r="E47" s="137"/>
      <c r="F47" s="137"/>
      <c r="G47" s="137"/>
      <c r="H47" s="137"/>
    </row>
    <row r="48" spans="1:15" ht="27" customHeight="1">
      <c r="A48" s="136" t="s">
        <v>85</v>
      </c>
      <c r="B48" s="136"/>
      <c r="C48" s="136"/>
      <c r="D48" s="136"/>
      <c r="E48" s="136"/>
      <c r="F48" s="136"/>
      <c r="G48" s="136"/>
      <c r="H48" s="136"/>
    </row>
    <row r="49" spans="1:8" ht="13.5" customHeight="1">
      <c r="A49" s="34"/>
      <c r="B49" s="13"/>
      <c r="C49" s="75"/>
      <c r="D49" s="75"/>
      <c r="E49" s="75"/>
      <c r="F49" s="75"/>
      <c r="G49" s="75"/>
      <c r="H49" s="75"/>
    </row>
    <row r="50" spans="1:8">
      <c r="E50" s="75"/>
      <c r="F50" s="75"/>
      <c r="G50" s="75"/>
      <c r="H50" s="75"/>
    </row>
  </sheetData>
  <mergeCells count="4">
    <mergeCell ref="E2:F2"/>
    <mergeCell ref="G2:H2"/>
    <mergeCell ref="A47:H47"/>
    <mergeCell ref="A48:H48"/>
  </mergeCells>
  <phoneticPr fontId="7" type="noConversion"/>
  <pageMargins left="0.25" right="0.25" top="0.75" bottom="0.75" header="0.3" footer="0.3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Normal="100" zoomScaleSheetLayoutView="100" workbookViewId="0">
      <selection activeCell="A48" sqref="A48:H48"/>
    </sheetView>
  </sheetViews>
  <sheetFormatPr baseColWidth="10" defaultColWidth="11.42578125" defaultRowHeight="12.75"/>
  <cols>
    <col min="1" max="1" width="61" style="1" customWidth="1"/>
    <col min="2" max="6" width="11.42578125" style="1"/>
    <col min="7" max="7" width="17.140625" style="1" customWidth="1"/>
    <col min="8" max="16384" width="11.42578125" style="1"/>
  </cols>
  <sheetData>
    <row r="1" spans="1:11" ht="23.25">
      <c r="A1" s="70" t="s">
        <v>83</v>
      </c>
      <c r="B1" s="13"/>
      <c r="C1" s="13"/>
      <c r="D1" s="13"/>
      <c r="E1" s="77"/>
      <c r="F1" s="77"/>
      <c r="G1" s="77"/>
      <c r="H1" s="77"/>
    </row>
    <row r="2" spans="1:11" ht="15">
      <c r="A2" s="71" t="s">
        <v>0</v>
      </c>
      <c r="B2" s="13"/>
      <c r="C2" s="77"/>
      <c r="D2" s="77"/>
      <c r="E2" s="133" t="s">
        <v>58</v>
      </c>
      <c r="F2" s="134"/>
      <c r="G2" s="133" t="s">
        <v>66</v>
      </c>
      <c r="H2" s="134"/>
    </row>
    <row r="3" spans="1:11" ht="45" customHeight="1">
      <c r="A3" s="66"/>
      <c r="B3" s="16">
        <v>2016</v>
      </c>
      <c r="C3" s="17" t="s">
        <v>57</v>
      </c>
      <c r="D3" s="16">
        <v>2017</v>
      </c>
      <c r="E3" s="17" t="s">
        <v>59</v>
      </c>
      <c r="F3" s="16">
        <v>2018</v>
      </c>
      <c r="G3" s="122" t="s">
        <v>65</v>
      </c>
      <c r="H3" s="16">
        <v>2019</v>
      </c>
    </row>
    <row r="4" spans="1:11" s="9" customFormat="1" ht="15" customHeight="1">
      <c r="A4" s="19" t="s">
        <v>1</v>
      </c>
      <c r="B4" s="82">
        <f>+'2A1-Com'!B4+'2A2a-EPCI'!B4</f>
        <v>91.152350749999997</v>
      </c>
      <c r="C4" s="61">
        <f t="shared" ref="C4:C34" si="0">+D4/B4-1</f>
        <v>1.6534861718856986E-2</v>
      </c>
      <c r="D4" s="81">
        <f>+'2A1-Com'!D4+'2A2a-EPCI'!D4</f>
        <v>92.659542264999999</v>
      </c>
      <c r="E4" s="61">
        <f t="shared" ref="E4:E32" si="1">+F4/D4-1</f>
        <v>3.2190686216313491E-3</v>
      </c>
      <c r="F4" s="81">
        <f>+'2A1-Com'!F4+'2A2a-EPCI'!F4</f>
        <v>92.957819689999994</v>
      </c>
      <c r="G4" s="50">
        <v>1.1121390144841925E-2</v>
      </c>
      <c r="H4" s="81">
        <f>+'2A1-Com'!H4+'2A2a-EPCI'!H4</f>
        <v>95.284342030444606</v>
      </c>
      <c r="I4" s="118"/>
      <c r="J4" s="117"/>
    </row>
    <row r="5" spans="1:11" s="9" customFormat="1" ht="15" customHeight="1">
      <c r="A5" s="20" t="s">
        <v>2</v>
      </c>
      <c r="B5" s="83">
        <f>+'2A1-Com'!B5+'2A2a-EPCI'!B5</f>
        <v>22.689064370000001</v>
      </c>
      <c r="C5" s="51">
        <f t="shared" si="0"/>
        <v>1.5780199842590603E-2</v>
      </c>
      <c r="D5" s="83">
        <f>+'2A1-Com'!D5+'2A2a-EPCI'!D5</f>
        <v>23.047102340000002</v>
      </c>
      <c r="E5" s="51">
        <f t="shared" si="1"/>
        <v>2.1792597550464921E-2</v>
      </c>
      <c r="F5" s="83">
        <f>+'2A1-Com'!F5+'2A2a-EPCI'!F5</f>
        <v>23.549358566000002</v>
      </c>
      <c r="G5" s="51">
        <v>2.7098005035078421E-2</v>
      </c>
      <c r="H5" s="83">
        <f>+'2A1-Com'!H5+'2A2a-EPCI'!H5</f>
        <v>24.240388373627948</v>
      </c>
      <c r="I5" s="118"/>
      <c r="J5" s="117"/>
    </row>
    <row r="6" spans="1:11" s="9" customFormat="1" ht="15" customHeight="1">
      <c r="A6" s="20" t="s">
        <v>3</v>
      </c>
      <c r="B6" s="83">
        <f>+'2A1-Com'!B6+'2A2a-EPCI'!B6</f>
        <v>45.208724959000001</v>
      </c>
      <c r="C6" s="51">
        <f t="shared" si="0"/>
        <v>3.1900968901643179E-2</v>
      </c>
      <c r="D6" s="83">
        <f>+'2A1-Com'!D6+'2A2a-EPCI'!D6</f>
        <v>46.650927088000003</v>
      </c>
      <c r="E6" s="51">
        <f t="shared" si="1"/>
        <v>9.1723556788665395E-3</v>
      </c>
      <c r="F6" s="83">
        <f>+'2A1-Com'!F6+'2A2a-EPCI'!F6</f>
        <v>47.078825984000005</v>
      </c>
      <c r="G6" s="51">
        <v>1.2244060472346829E-2</v>
      </c>
      <c r="H6" s="83">
        <f>+'2A1-Com'!H6+'2A2a-EPCI'!H6</f>
        <v>47.839826091943266</v>
      </c>
      <c r="I6" s="118"/>
      <c r="J6" s="117"/>
    </row>
    <row r="7" spans="1:11" s="9" customFormat="1" ht="15" customHeight="1">
      <c r="A7" s="20" t="s">
        <v>4</v>
      </c>
      <c r="B7" s="83">
        <f>+'2A1-Com'!B7+'2A2a-EPCI'!B7</f>
        <v>2.9521254699999999</v>
      </c>
      <c r="C7" s="51">
        <f t="shared" si="0"/>
        <v>-0.1211195484858576</v>
      </c>
      <c r="D7" s="83">
        <f>+'2A1-Com'!D7+'2A2a-EPCI'!D7</f>
        <v>2.5945653659999999</v>
      </c>
      <c r="E7" s="51">
        <f t="shared" si="1"/>
        <v>-7.2105059849935427E-2</v>
      </c>
      <c r="F7" s="83">
        <f>+'2A1-Com'!F7+'2A2a-EPCI'!F7</f>
        <v>2.4074840750000002</v>
      </c>
      <c r="G7" s="51">
        <v>-7.8866761798852769E-2</v>
      </c>
      <c r="H7" s="83">
        <f>+'2A1-Com'!H7+'2A2a-EPCI'!H7</f>
        <v>2.2291532561910739</v>
      </c>
      <c r="I7" s="109"/>
      <c r="J7" s="120"/>
    </row>
    <row r="8" spans="1:11" ht="15" customHeight="1">
      <c r="A8" s="20" t="s">
        <v>5</v>
      </c>
      <c r="B8" s="83">
        <f>+'2A1-Com'!B8+'2A2a-EPCI'!B8</f>
        <v>16.114905164</v>
      </c>
      <c r="C8" s="51">
        <f t="shared" si="0"/>
        <v>-5.920604808344887E-3</v>
      </c>
      <c r="D8" s="83">
        <f>+'2A1-Com'!D8+'2A2a-EPCI'!D8</f>
        <v>16.019495179</v>
      </c>
      <c r="E8" s="51">
        <f t="shared" si="1"/>
        <v>-1.3686144260488864E-2</v>
      </c>
      <c r="F8" s="83">
        <f>+'2A1-Com'!F8+'2A2a-EPCI'!F8</f>
        <v>15.800250057</v>
      </c>
      <c r="G8" s="51">
        <v>3.7181995791013556E-4</v>
      </c>
      <c r="H8" s="83">
        <f>+'2A1-Com'!H8+'2A2a-EPCI'!H8</f>
        <v>16.867597618153415</v>
      </c>
      <c r="I8" s="118"/>
      <c r="J8" s="117"/>
      <c r="K8" s="119"/>
    </row>
    <row r="9" spans="1:11" s="9" customFormat="1" ht="15" customHeight="1">
      <c r="A9" s="20" t="s">
        <v>6</v>
      </c>
      <c r="B9" s="83">
        <f>+'2A1-Com'!B9+'2A2a-EPCI'!B9</f>
        <v>4.1875307880000001</v>
      </c>
      <c r="C9" s="51">
        <f t="shared" si="0"/>
        <v>3.8189928885604463E-2</v>
      </c>
      <c r="D9" s="83">
        <f>+'2A1-Com'!D9+'2A2a-EPCI'!D9</f>
        <v>4.3474522909999997</v>
      </c>
      <c r="E9" s="51">
        <f t="shared" si="1"/>
        <v>-5.188125548080913E-2</v>
      </c>
      <c r="F9" s="83">
        <f>+'2A1-Com'!F9+'2A2a-EPCI'!F9</f>
        <v>4.121901008</v>
      </c>
      <c r="G9" s="51">
        <v>-2.1734069813377221E-3</v>
      </c>
      <c r="H9" s="83">
        <f>+'2A1-Com'!H9+'2A2a-EPCI'!H9</f>
        <v>4.1073766905289233</v>
      </c>
      <c r="I9" s="118"/>
      <c r="J9" s="117"/>
    </row>
    <row r="10" spans="1:11" ht="15" customHeight="1">
      <c r="A10" s="21" t="s">
        <v>7</v>
      </c>
      <c r="B10" s="85">
        <f>+'2A1-Com'!B10+'2A2a-EPCI'!B10</f>
        <v>107.10628668000001</v>
      </c>
      <c r="C10" s="63">
        <f t="shared" si="0"/>
        <v>2.0114265014494981E-2</v>
      </c>
      <c r="D10" s="84">
        <f>+'2A1-Com'!D10+'2A2a-EPCI'!D10</f>
        <v>109.260650915</v>
      </c>
      <c r="E10" s="63">
        <f t="shared" si="1"/>
        <v>1.4334570724994444E-2</v>
      </c>
      <c r="F10" s="84">
        <f>+'2A1-Com'!F10+'2A2a-EPCI'!F10</f>
        <v>110.826855443</v>
      </c>
      <c r="G10" s="52">
        <v>2.0318963026855874E-2</v>
      </c>
      <c r="H10" s="84">
        <f>+'2A1-Com'!H10+'2A2a-EPCI'!H10</f>
        <v>114.76263780586898</v>
      </c>
    </row>
    <row r="11" spans="1:11" ht="15" customHeight="1">
      <c r="A11" s="20" t="s">
        <v>8</v>
      </c>
      <c r="B11" s="83">
        <f>+'2A1-Com'!B11+'2A2a-EPCI'!B11</f>
        <v>66.208655620000002</v>
      </c>
      <c r="C11" s="51">
        <f t="shared" si="0"/>
        <v>3.1770124529829413E-2</v>
      </c>
      <c r="D11" s="83">
        <f>+'2A1-Com'!D11+'2A2a-EPCI'!D11</f>
        <v>68.312112853999992</v>
      </c>
      <c r="E11" s="51">
        <f t="shared" si="1"/>
        <v>2.1979131361504978E-2</v>
      </c>
      <c r="F11" s="83">
        <f>+'2A1-Com'!F11+'2A2a-EPCI'!F11</f>
        <v>69.813553756000005</v>
      </c>
      <c r="G11" s="51">
        <v>2.8394627182760201E-2</v>
      </c>
      <c r="H11" s="83">
        <f>+'2A1-Com'!H11+'2A2a-EPCI'!H11</f>
        <v>73.261474315193766</v>
      </c>
    </row>
    <row r="12" spans="1:11" ht="15" customHeight="1">
      <c r="A12" s="22" t="s">
        <v>37</v>
      </c>
      <c r="B12" s="83">
        <f>+'2A1-Com'!B12+'2A2a-EPCI'!B12</f>
        <v>54.662692817999996</v>
      </c>
      <c r="C12" s="51">
        <f t="shared" si="0"/>
        <v>2.8599873376256468E-2</v>
      </c>
      <c r="D12" s="83">
        <f>+'2A1-Com'!D12+'2A2a-EPCI'!D12</f>
        <v>56.226038910999996</v>
      </c>
      <c r="E12" s="51">
        <f t="shared" si="1"/>
        <v>2.6699135668728724E-2</v>
      </c>
      <c r="F12" s="83">
        <f>+'2A1-Com'!F12+'2A2a-EPCI'!F12</f>
        <v>57.727225552</v>
      </c>
      <c r="G12" s="51">
        <v>3.7542202546468229E-2</v>
      </c>
      <c r="H12" s="83">
        <f>+'2A1-Com'!H12+'2A2a-EPCI'!H12</f>
        <v>60.14423765765271</v>
      </c>
    </row>
    <row r="13" spans="1:11" s="9" customFormat="1" ht="15" customHeight="1">
      <c r="A13" s="22" t="s">
        <v>36</v>
      </c>
      <c r="B13" s="83">
        <f>+'2A1-Com'!B14+'2A2a-EPCI'!B13</f>
        <v>11.545962802</v>
      </c>
      <c r="C13" s="51">
        <f t="shared" si="0"/>
        <v>4.6779220603970773E-2</v>
      </c>
      <c r="D13" s="83">
        <f>+'2A1-Com'!D14+'2A2a-EPCI'!D13</f>
        <v>12.086073942999999</v>
      </c>
      <c r="E13" s="51">
        <f t="shared" si="1"/>
        <v>2.1037600895112973E-5</v>
      </c>
      <c r="F13" s="83">
        <f>+'2A1-Com'!F14+'2A2a-EPCI'!F13</f>
        <v>12.086328205000001</v>
      </c>
      <c r="G13" s="51">
        <v>-1.6812083127574873E-2</v>
      </c>
      <c r="H13" s="83">
        <f>+'2A1-Com'!H14+'2A2a-EPCI'!H13</f>
        <v>13.117236657541079</v>
      </c>
    </row>
    <row r="14" spans="1:11" ht="15" customHeight="1">
      <c r="A14" s="20" t="s">
        <v>9</v>
      </c>
      <c r="B14" s="83">
        <f>+'2A1-Com'!B15+'2A2a-EPCI'!B14</f>
        <v>23.058939039999998</v>
      </c>
      <c r="C14" s="51">
        <f t="shared" si="0"/>
        <v>-2.2212288696869642E-2</v>
      </c>
      <c r="D14" s="83">
        <f>+'2A1-Com'!D15+'2A2a-EPCI'!D14</f>
        <v>22.546747229000001</v>
      </c>
      <c r="E14" s="51">
        <f t="shared" si="1"/>
        <v>-5.9651463084222645E-3</v>
      </c>
      <c r="F14" s="83">
        <f>+'2A1-Com'!F15+'2A2a-EPCI'!F14</f>
        <v>22.412252583000001</v>
      </c>
      <c r="G14" s="51">
        <v>3.797622358191477E-3</v>
      </c>
      <c r="H14" s="83">
        <f>+'2A1-Com'!H15+'2A2a-EPCI'!H14</f>
        <v>22.473669636730236</v>
      </c>
    </row>
    <row r="15" spans="1:11" ht="15" customHeight="1">
      <c r="A15" s="22" t="s">
        <v>47</v>
      </c>
      <c r="B15" s="83">
        <f>+'2A1-Com'!B16+'2A2a-EPCI'!B15</f>
        <v>19.369094623999999</v>
      </c>
      <c r="C15" s="51">
        <f t="shared" si="0"/>
        <v>-4.399215469494322E-2</v>
      </c>
      <c r="D15" s="83">
        <f>+'2A1-Com'!D16+'2A2a-EPCI'!D15</f>
        <v>18.517006416999997</v>
      </c>
      <c r="E15" s="51">
        <f t="shared" si="1"/>
        <v>-7.7688239535266268E-3</v>
      </c>
      <c r="F15" s="83">
        <f>+'2A1-Com'!F16+'2A2a-EPCI'!F15</f>
        <v>18.373151054000001</v>
      </c>
      <c r="G15" s="51"/>
      <c r="H15" s="83"/>
      <c r="J15" s="51"/>
    </row>
    <row r="16" spans="1:11" s="3" customFormat="1" ht="15" customHeight="1">
      <c r="A16" s="22" t="s">
        <v>38</v>
      </c>
      <c r="B16" s="83">
        <f>+'2A1-Com'!B17+'2A2a-EPCI'!B16</f>
        <v>0.22699850999999999</v>
      </c>
      <c r="C16" s="51">
        <f t="shared" si="0"/>
        <v>0.44601902453016118</v>
      </c>
      <c r="D16" s="83">
        <f>+'2A1-Com'!D17+'2A2a-EPCI'!D16</f>
        <v>0.328244164</v>
      </c>
      <c r="E16" s="51">
        <f t="shared" si="1"/>
        <v>0.14268251544603228</v>
      </c>
      <c r="F16" s="83">
        <f>+'2A1-Com'!F17+'2A2a-EPCI'!F16</f>
        <v>0.37507886699999998</v>
      </c>
      <c r="G16" s="51"/>
      <c r="H16" s="83"/>
    </row>
    <row r="17" spans="1:9" ht="15" customHeight="1">
      <c r="A17" s="22" t="s">
        <v>52</v>
      </c>
      <c r="B17" s="83">
        <f>+'2A1-Com'!B18+'2A2a-EPCI'!B17</f>
        <v>3.4628459080000003</v>
      </c>
      <c r="C17" s="51">
        <f t="shared" si="0"/>
        <v>6.8917516499553022E-2</v>
      </c>
      <c r="D17" s="83">
        <f>+'2A1-Com'!D18+'2A2a-EPCI'!D17</f>
        <v>3.701496648</v>
      </c>
      <c r="E17" s="51">
        <f t="shared" si="1"/>
        <v>-1.0124009438249204E-2</v>
      </c>
      <c r="F17" s="83">
        <f>+'2A1-Com'!F18+'2A2a-EPCI'!F17</f>
        <v>3.6640226610000002</v>
      </c>
      <c r="G17" s="51"/>
      <c r="H17" s="83"/>
    </row>
    <row r="18" spans="1:9" ht="15" customHeight="1">
      <c r="A18" s="20" t="s">
        <v>10</v>
      </c>
      <c r="B18" s="83">
        <f>+'2A1-Com'!B19+'2A2a-EPCI'!B18</f>
        <v>4.9486347520000002</v>
      </c>
      <c r="C18" s="51">
        <f t="shared" si="0"/>
        <v>1.4672712705388946E-2</v>
      </c>
      <c r="D18" s="83">
        <f>+'2A1-Com'!D19+'2A2a-EPCI'!D18</f>
        <v>5.0212446479999997</v>
      </c>
      <c r="E18" s="51">
        <f t="shared" si="1"/>
        <v>-3.3853830059387247E-2</v>
      </c>
      <c r="F18" s="83">
        <f>+'2A1-Com'!F19+'2A2a-EPCI'!F18</f>
        <v>4.8512562849999998</v>
      </c>
      <c r="G18" s="51">
        <v>-1.3375706450149849E-2</v>
      </c>
      <c r="H18" s="83">
        <f>+'2A1-Com'!H19+'2A2a-EPCI'!H18</f>
        <v>4.8681415652236826</v>
      </c>
    </row>
    <row r="19" spans="1:9" ht="15" customHeight="1">
      <c r="A19" s="20" t="s">
        <v>31</v>
      </c>
      <c r="B19" s="83">
        <f>+'2A1-Com'!B20+'2A2a-EPCI'!B19</f>
        <v>8.3992402189999993</v>
      </c>
      <c r="C19" s="51">
        <f t="shared" si="0"/>
        <v>2.1615305225978654E-2</v>
      </c>
      <c r="D19" s="83">
        <f>+'2A1-Com'!D20+'2A2a-EPCI'!D19</f>
        <v>8.5807923600000002</v>
      </c>
      <c r="E19" s="51">
        <f t="shared" si="1"/>
        <v>8.3491668128419905E-2</v>
      </c>
      <c r="F19" s="83">
        <f>+'2A1-Com'!F20+'2A2a-EPCI'!F19</f>
        <v>9.2972170280000004</v>
      </c>
      <c r="G19" s="51">
        <v>3.057787223006736E-2</v>
      </c>
      <c r="H19" s="83">
        <f>+'2A1-Com'!H20+'2A2a-EPCI'!H19</f>
        <v>9.7585433220656377</v>
      </c>
    </row>
    <row r="20" spans="1:9" ht="15" customHeight="1">
      <c r="A20" s="23" t="s">
        <v>11</v>
      </c>
      <c r="B20" s="100">
        <f>+'2A1-Com'!B21+'2A2a-EPCI'!B20</f>
        <v>4.4908170480000003</v>
      </c>
      <c r="C20" s="57">
        <f t="shared" si="0"/>
        <v>6.8792999513882513E-2</v>
      </c>
      <c r="D20" s="100">
        <f>+'2A1-Com'!D21+'2A2a-EPCI'!D20</f>
        <v>4.7997538229999996</v>
      </c>
      <c r="E20" s="57">
        <f t="shared" si="1"/>
        <v>-7.2332466372827864E-2</v>
      </c>
      <c r="F20" s="100">
        <f>+'2A1-Com'!F21+'2A2a-EPCI'!F20</f>
        <v>4.4525757910000001</v>
      </c>
      <c r="G20" s="57">
        <v>-4.2219668364787966E-3</v>
      </c>
      <c r="H20" s="100">
        <f>+'2A1-Com'!H21+'2A2a-EPCI'!H20</f>
        <v>4.4008089666556272</v>
      </c>
    </row>
    <row r="21" spans="1:9" s="9" customFormat="1" ht="15" customHeight="1">
      <c r="A21" s="24" t="s">
        <v>12</v>
      </c>
      <c r="B21" s="81">
        <f>+'2A1-Com'!B22+'2A2a-EPCI'!B21</f>
        <v>15.95393593</v>
      </c>
      <c r="C21" s="61">
        <f t="shared" si="0"/>
        <v>4.0565082048690471E-2</v>
      </c>
      <c r="D21" s="81">
        <f>+'2A1-Com'!D22+'2A2a-EPCI'!D21</f>
        <v>16.60110865</v>
      </c>
      <c r="E21" s="61">
        <f t="shared" si="1"/>
        <v>7.6376049921220046E-2</v>
      </c>
      <c r="F21" s="81">
        <f>+'2A1-Com'!F22+'2A2a-EPCI'!F21</f>
        <v>17.869035752999999</v>
      </c>
      <c r="G21" s="50">
        <v>6.7205914207317141E-2</v>
      </c>
      <c r="H21" s="81">
        <f>+'2A1-Com'!H22+'2A2a-EPCI'!H21</f>
        <v>19.478295775424364</v>
      </c>
      <c r="I21" s="111"/>
    </row>
    <row r="22" spans="1:9" s="9" customFormat="1" ht="15" customHeight="1">
      <c r="A22" s="25" t="s">
        <v>43</v>
      </c>
      <c r="B22" s="84">
        <f>+'2A1-Com'!B23+'2A2a-EPCI'!B22</f>
        <v>7.6316209210000006</v>
      </c>
      <c r="C22" s="63">
        <f t="shared" si="0"/>
        <v>7.8070515709253607E-2</v>
      </c>
      <c r="D22" s="84">
        <f>+'2A1-Com'!D23+'2A2a-EPCI'!D22</f>
        <v>8.2274255019999991</v>
      </c>
      <c r="E22" s="63">
        <f t="shared" si="1"/>
        <v>0.11183557514757547</v>
      </c>
      <c r="F22" s="84">
        <f>+'2A1-Com'!F23+'2A2a-EPCI'!F22</f>
        <v>9.1475443649999981</v>
      </c>
      <c r="G22" s="52"/>
      <c r="H22" s="84">
        <f>+'2A1-Com'!H23+'2A2a-EPCI'!H22</f>
        <v>10.814560600017815</v>
      </c>
    </row>
    <row r="23" spans="1:9" ht="15" customHeight="1">
      <c r="A23" s="26" t="s">
        <v>46</v>
      </c>
      <c r="B23" s="82">
        <f>+'2A1-Com'!B24+'2A2a-EPCI'!B23</f>
        <v>27.346117253999999</v>
      </c>
      <c r="C23" s="61">
        <f t="shared" si="0"/>
        <v>8.1945459100677853E-2</v>
      </c>
      <c r="D23" s="81">
        <f>+'2A1-Com'!D24+'2A2a-EPCI'!D23</f>
        <v>29.587007387</v>
      </c>
      <c r="E23" s="61">
        <f t="shared" si="1"/>
        <v>6.4661624339898749E-2</v>
      </c>
      <c r="F23" s="81">
        <f>+'2A1-Com'!F24+'2A2a-EPCI'!F23</f>
        <v>31.500151344000002</v>
      </c>
      <c r="G23" s="50">
        <v>8.9704983980975372E-2</v>
      </c>
      <c r="H23" s="81">
        <f>+'2A1-Com'!H24+'2A2a-EPCI'!H23</f>
        <v>34.388752801377549</v>
      </c>
    </row>
    <row r="24" spans="1:9" s="9" customFormat="1" ht="15" customHeight="1">
      <c r="A24" s="27" t="s">
        <v>13</v>
      </c>
      <c r="B24" s="83">
        <f>+'2A1-Com'!B25+'2A2a-EPCI'!B24</f>
        <v>22.672353872999999</v>
      </c>
      <c r="C24" s="51">
        <f t="shared" si="0"/>
        <v>9.3461776393825025E-2</v>
      </c>
      <c r="D24" s="83">
        <f>+'2A1-Com'!D25+'2A2a-EPCI'!D24</f>
        <v>24.791352341</v>
      </c>
      <c r="E24" s="51">
        <f t="shared" si="1"/>
        <v>7.9559461213338567E-2</v>
      </c>
      <c r="F24" s="83">
        <f>+'2A1-Com'!F25+'2A2a-EPCI'!F24</f>
        <v>26.763738975999999</v>
      </c>
      <c r="G24" s="51"/>
      <c r="H24" s="83"/>
    </row>
    <row r="25" spans="1:9" ht="15" customHeight="1">
      <c r="A25" s="27" t="s">
        <v>42</v>
      </c>
      <c r="B25" s="83">
        <f>+'2A1-Com'!B26+'2A2a-EPCI'!B25</f>
        <v>2.8742974189999999</v>
      </c>
      <c r="C25" s="51">
        <f t="shared" si="0"/>
        <v>-2.6323487785172683E-2</v>
      </c>
      <c r="D25" s="83">
        <f>+'2A1-Com'!D26+'2A2a-EPCI'!D25</f>
        <v>2.798635886</v>
      </c>
      <c r="E25" s="51">
        <f t="shared" si="1"/>
        <v>6.9196468882840589E-2</v>
      </c>
      <c r="F25" s="83">
        <f>+'2A1-Com'!F26+'2A2a-EPCI'!F25</f>
        <v>2.9922916070000003</v>
      </c>
      <c r="G25" s="51"/>
      <c r="H25" s="83"/>
    </row>
    <row r="26" spans="1:9" ht="15" customHeight="1">
      <c r="A26" s="27" t="s">
        <v>14</v>
      </c>
      <c r="B26" s="83">
        <f>+'2A1-Com'!B27+'2A2a-EPCI'!B26</f>
        <v>1.799465962</v>
      </c>
      <c r="C26" s="51">
        <f t="shared" si="0"/>
        <v>0.10978434834101058</v>
      </c>
      <c r="D26" s="83">
        <f>+'2A1-Com'!D27+'2A2a-EPCI'!D26</f>
        <v>1.9970191599999998</v>
      </c>
      <c r="E26" s="51">
        <f t="shared" si="1"/>
        <v>-0.12663794322333888</v>
      </c>
      <c r="F26" s="83">
        <f>+'2A1-Com'!F27+'2A2a-EPCI'!F26</f>
        <v>1.744120761</v>
      </c>
      <c r="G26" s="51"/>
      <c r="H26" s="83"/>
    </row>
    <row r="27" spans="1:9" s="9" customFormat="1" ht="15" customHeight="1">
      <c r="A27" s="25" t="s">
        <v>15</v>
      </c>
      <c r="B27" s="85">
        <f>+'2A1-Com'!B28+'2A2a-EPCI'!B27</f>
        <v>13.328030431000002</v>
      </c>
      <c r="C27" s="63">
        <f t="shared" si="0"/>
        <v>1.261922051204234E-2</v>
      </c>
      <c r="D27" s="84">
        <f>+'2A1-Com'!D28+'2A2a-EPCI'!D27</f>
        <v>13.496219786000001</v>
      </c>
      <c r="E27" s="63">
        <f t="shared" si="1"/>
        <v>0.10004427916923953</v>
      </c>
      <c r="F27" s="84">
        <f>+'2A1-Com'!F28+'2A2a-EPCI'!F27</f>
        <v>14.846439365999998</v>
      </c>
      <c r="G27" s="52">
        <v>0.10254359517731415</v>
      </c>
      <c r="H27" s="84">
        <f>+'2A1-Com'!H28+'2A2a-EPCI'!H27</f>
        <v>16.46034992205179</v>
      </c>
    </row>
    <row r="28" spans="1:9" ht="15" customHeight="1">
      <c r="A28" s="27" t="s">
        <v>16</v>
      </c>
      <c r="B28" s="83">
        <f>+'2A1-Com'!B29+'2A2a-EPCI'!B28</f>
        <v>3.2505127149999997</v>
      </c>
      <c r="C28" s="51">
        <f t="shared" si="0"/>
        <v>-5.218555251828938E-2</v>
      </c>
      <c r="D28" s="83">
        <f>+'2A1-Com'!D29+'2A2a-EPCI'!D28</f>
        <v>3.0808829129999999</v>
      </c>
      <c r="E28" s="51">
        <f t="shared" si="1"/>
        <v>9.8754117761566507E-2</v>
      </c>
      <c r="F28" s="83">
        <f>+'2A1-Com'!F29+'2A2a-EPCI'!F28</f>
        <v>3.3851327869999999</v>
      </c>
      <c r="G28" s="51">
        <v>7.731002158081135E-2</v>
      </c>
      <c r="H28" s="83">
        <f>+'2A1-Com'!H29+'2A2a-EPCI'!H28</f>
        <v>3.6491873222268643</v>
      </c>
    </row>
    <row r="29" spans="1:9" ht="15" customHeight="1">
      <c r="A29" s="27" t="s">
        <v>53</v>
      </c>
      <c r="B29" s="83">
        <f>+'2A1-Com'!B30+'2A2a-EPCI'!B29</f>
        <v>6.3244485539999999</v>
      </c>
      <c r="C29" s="51">
        <f t="shared" si="0"/>
        <v>3.6253168642661482E-3</v>
      </c>
      <c r="D29" s="83">
        <f>+'2A1-Com'!D30+'2A2a-EPCI'!D29</f>
        <v>6.3473766840000003</v>
      </c>
      <c r="E29" s="51">
        <f t="shared" si="1"/>
        <v>0.13433429154273258</v>
      </c>
      <c r="F29" s="83">
        <f>+'2A1-Com'!F30+'2A2a-EPCI'!F29</f>
        <v>7.2000470339999998</v>
      </c>
      <c r="G29" s="51">
        <v>0.11800646917301894</v>
      </c>
      <c r="H29" s="83">
        <f>+'2A1-Com'!H30+'2A2a-EPCI'!H29</f>
        <v>8.087278843812328</v>
      </c>
    </row>
    <row r="30" spans="1:9" ht="15" customHeight="1">
      <c r="A30" s="28" t="s">
        <v>17</v>
      </c>
      <c r="B30" s="100">
        <f>+'2A1-Com'!B31+'2A2a-EPCI'!B30</f>
        <v>3.753069161</v>
      </c>
      <c r="C30" s="51">
        <f t="shared" si="0"/>
        <v>8.3902271578735643E-2</v>
      </c>
      <c r="D30" s="100">
        <f>+'2A1-Com'!D31+'2A2a-EPCI'!D30</f>
        <v>4.0679601889999999</v>
      </c>
      <c r="E30" s="51">
        <f t="shared" si="1"/>
        <v>4.7517513942907375E-2</v>
      </c>
      <c r="F30" s="100">
        <f>+'2A1-Com'!F31+'2A2a-EPCI'!F30</f>
        <v>4.2612595439999996</v>
      </c>
      <c r="G30" s="57">
        <v>9.5724296187940094E-2</v>
      </c>
      <c r="H30" s="100">
        <f>+'2A1-Com'!H31+'2A2a-EPCI'!H30</f>
        <v>4.7238837560125981</v>
      </c>
    </row>
    <row r="31" spans="1:9" s="9" customFormat="1" ht="15" customHeight="1">
      <c r="A31" s="26" t="s">
        <v>45</v>
      </c>
      <c r="B31" s="82">
        <f>+'2A1-Com'!B32+'2A2a-EPCI'!B31</f>
        <v>118.498468004</v>
      </c>
      <c r="C31" s="61">
        <f t="shared" si="0"/>
        <v>3.162978991317833E-2</v>
      </c>
      <c r="D31" s="81">
        <f>+'2A1-Com'!D32+'2A2a-EPCI'!D31</f>
        <v>122.246549652</v>
      </c>
      <c r="E31" s="61">
        <f t="shared" si="1"/>
        <v>1.808984702059302E-2</v>
      </c>
      <c r="F31" s="81">
        <f>+'2A1-Com'!F32+'2A2a-EPCI'!F31</f>
        <v>124.457971034</v>
      </c>
      <c r="G31" s="50">
        <v>3.112164609033119E-2</v>
      </c>
      <c r="H31" s="81">
        <f>+'2A1-Com'!H32+'2A2a-EPCI'!H31</f>
        <v>129.67309483182217</v>
      </c>
    </row>
    <row r="32" spans="1:9" ht="15" customHeight="1">
      <c r="A32" s="25" t="s">
        <v>18</v>
      </c>
      <c r="B32" s="85">
        <f>+'2A1-Com'!B33+'2A2a-EPCI'!B32</f>
        <v>120.43431710999999</v>
      </c>
      <c r="C32" s="63">
        <f t="shared" si="0"/>
        <v>1.9284815547039313E-2</v>
      </c>
      <c r="D32" s="84">
        <f>+'2A1-Com'!D33+'2A2a-EPCI'!D32</f>
        <v>122.756870701</v>
      </c>
      <c r="E32" s="63">
        <f t="shared" si="1"/>
        <v>2.3757726067354268E-2</v>
      </c>
      <c r="F32" s="84">
        <f>+'2A1-Com'!F33+'2A2a-EPCI'!F32</f>
        <v>125.67329480799999</v>
      </c>
      <c r="G32" s="52">
        <v>3.0143140181483119E-2</v>
      </c>
      <c r="H32" s="84">
        <f>+'2A1-Com'!H33+'2A2a-EPCI'!H32</f>
        <v>131.22298772792078</v>
      </c>
    </row>
    <row r="33" spans="1:10" s="4" customFormat="1" ht="15" customHeight="1">
      <c r="A33" s="29" t="s">
        <v>19</v>
      </c>
      <c r="B33" s="101">
        <f>+'2A1-Com'!B34+'2A2a-EPCI'!B33</f>
        <v>1.9358491069999999</v>
      </c>
      <c r="C33" s="64"/>
      <c r="D33" s="101">
        <f>+'2A1-Com'!D34+'2A2a-EPCI'!D33</f>
        <v>0.51032104899999997</v>
      </c>
      <c r="E33" s="64"/>
      <c r="F33" s="101">
        <f>+'2A1-Com'!F34+'2A2a-EPCI'!F33</f>
        <v>1.2153237739999982</v>
      </c>
      <c r="G33" s="55"/>
      <c r="H33" s="101">
        <f>+'2A1-Com'!H34+'2A2a-EPCI'!H33</f>
        <v>1.5498928960986049</v>
      </c>
    </row>
    <row r="34" spans="1:10" s="4" customFormat="1" ht="15" customHeight="1">
      <c r="A34" s="30" t="s">
        <v>20</v>
      </c>
      <c r="B34" s="90">
        <f>+'2A1-Com'!B35+'2A2a-EPCI'!B34</f>
        <v>8.3223150090000004</v>
      </c>
      <c r="C34" s="56">
        <f t="shared" si="0"/>
        <v>6.1723377382914002E-3</v>
      </c>
      <c r="D34" s="90">
        <f>+'2A1-Com'!D35+'2A2a-EPCI'!D34</f>
        <v>8.3736831479999996</v>
      </c>
      <c r="E34" s="56">
        <f t="shared" ref="E34:E35" si="2">+F34/D34-1</f>
        <v>4.1535873026563364E-2</v>
      </c>
      <c r="F34" s="90">
        <f>+'2A1-Com'!F35+'2A2a-EPCI'!F34</f>
        <v>8.7214913880000005</v>
      </c>
      <c r="G34" s="56">
        <v>-1.7231836316209503E-2</v>
      </c>
      <c r="H34" s="90">
        <f>+'2A1-Com'!H35+'2A2a-EPCI'!H34</f>
        <v>8.6637351754065488</v>
      </c>
    </row>
    <row r="35" spans="1:10" ht="15" customHeight="1">
      <c r="A35" s="27" t="s">
        <v>21</v>
      </c>
      <c r="B35" s="83">
        <f>+'2A1-Com'!B36+'2A2a-EPCI'!B35</f>
        <v>7.9224601830000001</v>
      </c>
      <c r="C35" s="51">
        <f t="shared" ref="C35" si="3">+D35/B35-1</f>
        <v>0.11334433727124993</v>
      </c>
      <c r="D35" s="83">
        <f>+'2A1-Com'!D36+'2A2a-EPCI'!D35</f>
        <v>8.8204261820000003</v>
      </c>
      <c r="E35" s="51">
        <f t="shared" si="2"/>
        <v>-7.3691511905223606E-2</v>
      </c>
      <c r="F35" s="83">
        <f>+'2A1-Com'!F36+'2A2a-EPCI'!F35</f>
        <v>8.170435641000001</v>
      </c>
      <c r="G35" s="51">
        <v>6.6070249270929748E-2</v>
      </c>
      <c r="H35" s="83">
        <f>+'2A1-Com'!H36+'2A2a-EPCI'!H35</f>
        <v>8.6792131542502293</v>
      </c>
    </row>
    <row r="36" spans="1:10" s="3" customFormat="1" ht="15" customHeight="1">
      <c r="A36" s="27" t="s">
        <v>25</v>
      </c>
      <c r="B36" s="83">
        <f>+'2A1-Com'!B37+'2A2a-EPCI'!B36</f>
        <v>-0.399854826</v>
      </c>
      <c r="C36" s="51"/>
      <c r="D36" s="83">
        <f>+'2A1-Com'!D37+'2A2a-EPCI'!D36</f>
        <v>0.44674303500000001</v>
      </c>
      <c r="E36" s="51"/>
      <c r="F36" s="83">
        <f>+'2A1-Com'!F37+'2A2a-EPCI'!F36</f>
        <v>-0.55105574699999971</v>
      </c>
      <c r="G36" s="51"/>
      <c r="H36" s="83">
        <f>+'2A1-Com'!H37+'2A2a-EPCI'!H36</f>
        <v>1.5477978843681406E-2</v>
      </c>
    </row>
    <row r="37" spans="1:10" ht="15" customHeight="1">
      <c r="A37" s="26" t="s">
        <v>22</v>
      </c>
      <c r="B37" s="82">
        <f>+'2A1-Com'!B38+'2A2a-EPCI'!B37</f>
        <v>126.82078301199999</v>
      </c>
      <c r="C37" s="61">
        <f t="shared" ref="C37:C38" si="4">+D37/B37-1</f>
        <v>2.9959204609551371E-2</v>
      </c>
      <c r="D37" s="81">
        <f>+'2A1-Com'!D38+'2A2a-EPCI'!D37</f>
        <v>130.62023279900001</v>
      </c>
      <c r="E37" s="61">
        <f t="shared" ref="E37:E38" si="5">+F37/D37-1</f>
        <v>1.9592903550693874E-2</v>
      </c>
      <c r="F37" s="81">
        <f>+'2A1-Com'!F38+'2A2a-EPCI'!F37</f>
        <v>133.179462422</v>
      </c>
      <c r="G37" s="50">
        <v>2.7899811115499329E-2</v>
      </c>
      <c r="H37" s="81">
        <f>+'2A1-Com'!H38+'2A2a-EPCI'!H37</f>
        <v>138.33683000722871</v>
      </c>
    </row>
    <row r="38" spans="1:10" ht="15" customHeight="1">
      <c r="A38" s="25" t="s">
        <v>23</v>
      </c>
      <c r="B38" s="85">
        <f>+'2A1-Com'!B39+'2A2a-EPCI'!B38</f>
        <v>128.356777295</v>
      </c>
      <c r="C38" s="63">
        <f t="shared" si="4"/>
        <v>2.5090374313452513E-2</v>
      </c>
      <c r="D38" s="84">
        <f>+'2A1-Com'!D39+'2A2a-EPCI'!D38</f>
        <v>131.577296883</v>
      </c>
      <c r="E38" s="63">
        <f t="shared" si="5"/>
        <v>1.7225111175641183E-2</v>
      </c>
      <c r="F38" s="84">
        <f>+'2A1-Com'!F39+'2A2a-EPCI'!F38</f>
        <v>133.84373045000001</v>
      </c>
      <c r="G38" s="52">
        <v>3.2254124218503488E-2</v>
      </c>
      <c r="H38" s="84">
        <f>+'2A1-Com'!H39+'2A2a-EPCI'!H38</f>
        <v>139.902200882171</v>
      </c>
    </row>
    <row r="39" spans="1:10" ht="15" customHeight="1">
      <c r="A39" s="31" t="s">
        <v>24</v>
      </c>
      <c r="B39" s="102">
        <f>+'2A1-Com'!B40+'2A2a-EPCI'!B39</f>
        <v>1.535994281</v>
      </c>
      <c r="C39" s="65"/>
      <c r="D39" s="102">
        <f>+'2A1-Com'!D40+'2A2a-EPCI'!D39</f>
        <v>0.95706408399999998</v>
      </c>
      <c r="E39" s="65"/>
      <c r="F39" s="102">
        <f>+'2A1-Com'!F40+'2A2a-EPCI'!F39</f>
        <v>0.66426802699999676</v>
      </c>
      <c r="G39" s="57"/>
      <c r="H39" s="102">
        <f>+'2A1-Com'!H40+'2A2a-EPCI'!H39</f>
        <v>1.5653708749422819</v>
      </c>
    </row>
    <row r="40" spans="1:10" ht="17.25" customHeight="1">
      <c r="A40" s="32" t="s">
        <v>55</v>
      </c>
      <c r="B40" s="93">
        <f>+'2A1-Com'!B41+'2A2a-EPCI'!B40</f>
        <v>88.788164070999997</v>
      </c>
      <c r="C40" s="55">
        <f t="shared" ref="C40" si="6">+D40/B40-1</f>
        <v>1.6830408057599389E-2</v>
      </c>
      <c r="D40" s="93">
        <f>+'2A1-Com'!D41+'2A2a-EPCI'!D40</f>
        <v>90.282505103000005</v>
      </c>
      <c r="E40" s="55">
        <f t="shared" ref="E40" si="7">+F40/D40-1</f>
        <v>4.134074033215196E-4</v>
      </c>
      <c r="F40" s="93">
        <f>+'2A1-Com'!F41+'2A2a-EPCI'!F40</f>
        <v>90.319828559000001</v>
      </c>
      <c r="G40" s="55">
        <v>-3.9312117003851288E-3</v>
      </c>
      <c r="H40" s="93">
        <f>+'2A1-Com'!H41+'2A2a-EPCI'!H40</f>
        <v>90.387745693623458</v>
      </c>
    </row>
    <row r="41" spans="1:10" ht="15" customHeight="1">
      <c r="A41" s="24" t="s">
        <v>26</v>
      </c>
      <c r="B41" s="90"/>
      <c r="C41" s="58"/>
      <c r="D41" s="90"/>
      <c r="E41" s="58"/>
      <c r="F41" s="90"/>
      <c r="G41" s="58"/>
      <c r="H41" s="90"/>
    </row>
    <row r="42" spans="1:10" ht="15" customHeight="1">
      <c r="A42" s="27" t="s">
        <v>29</v>
      </c>
      <c r="B42" s="94">
        <f>+B21/B10</f>
        <v>0.14895424371928193</v>
      </c>
      <c r="C42" s="59">
        <f>+D42*100-B42*100</f>
        <v>0.29861713429982117</v>
      </c>
      <c r="D42" s="94">
        <f>+D21/D10</f>
        <v>0.15194041506228015</v>
      </c>
      <c r="E42" s="59">
        <f>+F42*100-D42*100</f>
        <v>0.92933913249300915</v>
      </c>
      <c r="F42" s="94">
        <f>+F21/F10</f>
        <v>0.16123380638721024</v>
      </c>
      <c r="G42" s="59">
        <v>0.75360927445640991</v>
      </c>
      <c r="H42" s="94">
        <f>+H21/H10</f>
        <v>0.16972680436618756</v>
      </c>
    </row>
    <row r="43" spans="1:10" ht="15" customHeight="1">
      <c r="A43" s="27" t="s">
        <v>27</v>
      </c>
      <c r="B43" s="94">
        <f>+B22/B10</f>
        <v>7.1252782236778403E-2</v>
      </c>
      <c r="C43" s="59">
        <f t="shared" ref="C43:C44" si="8">+D43*100-B43*100</f>
        <v>0.40481191682532724</v>
      </c>
      <c r="D43" s="94">
        <f>+D22/D10</f>
        <v>7.5300901405031678E-2</v>
      </c>
      <c r="E43" s="59">
        <f t="shared" ref="E43:E44" si="9">+F43*100-D43*100</f>
        <v>0.72381576383310176</v>
      </c>
      <c r="F43" s="94">
        <f>+F22/F10</f>
        <v>8.2539059043362686E-2</v>
      </c>
      <c r="G43" s="59">
        <v>1.048235947355082</v>
      </c>
      <c r="H43" s="94">
        <f>+H22/H10</f>
        <v>9.4234158492519038E-2</v>
      </c>
    </row>
    <row r="44" spans="1:10" ht="15" customHeight="1">
      <c r="A44" s="27" t="s">
        <v>30</v>
      </c>
      <c r="B44" s="94">
        <f>+B40/B10</f>
        <v>0.82897247979729871</v>
      </c>
      <c r="C44" s="59">
        <f t="shared" si="8"/>
        <v>-0.26685511008108165</v>
      </c>
      <c r="D44" s="94">
        <f>+D40/D10</f>
        <v>0.82630392869648783</v>
      </c>
      <c r="E44" s="59">
        <f t="shared" si="9"/>
        <v>-1.1340550028283047</v>
      </c>
      <c r="F44" s="94">
        <f>+F40/F10</f>
        <v>0.81496337866820479</v>
      </c>
      <c r="G44" s="59">
        <v>-1.8714433301366462</v>
      </c>
      <c r="H44" s="94">
        <f>+H40/H10</f>
        <v>0.787606031211327</v>
      </c>
      <c r="I44" s="10"/>
      <c r="J44" s="10"/>
    </row>
    <row r="45" spans="1:10" ht="15" customHeight="1">
      <c r="A45" s="33" t="s">
        <v>28</v>
      </c>
      <c r="B45" s="95">
        <f>+B40/B21</f>
        <v>5.565282727758829</v>
      </c>
      <c r="C45" s="60">
        <f>+D45-B45</f>
        <v>-0.12694080696187093</v>
      </c>
      <c r="D45" s="95">
        <f>+D40/D21</f>
        <v>5.4383419207969581</v>
      </c>
      <c r="E45" s="60">
        <f>+F45-D45</f>
        <v>-0.38379785879650186</v>
      </c>
      <c r="F45" s="95">
        <f>+F40/F21</f>
        <v>5.0545440620004563</v>
      </c>
      <c r="G45" s="60">
        <v>-0.32004839902742255</v>
      </c>
      <c r="H45" s="95">
        <f>+H40/H21</f>
        <v>4.6404339853831091</v>
      </c>
      <c r="I45" s="10"/>
      <c r="J45" s="10"/>
    </row>
    <row r="46" spans="1:10" ht="12.75" customHeight="1">
      <c r="A46" s="74" t="s">
        <v>79</v>
      </c>
      <c r="B46" s="35"/>
      <c r="C46" s="76"/>
      <c r="D46" s="76"/>
      <c r="E46" s="76"/>
      <c r="F46" s="76"/>
      <c r="G46" s="76"/>
      <c r="H46" s="76"/>
      <c r="I46" s="10"/>
      <c r="J46" s="10"/>
    </row>
    <row r="47" spans="1:10" ht="26.25" customHeight="1">
      <c r="A47" s="137" t="s">
        <v>50</v>
      </c>
      <c r="B47" s="137"/>
      <c r="C47" s="137"/>
      <c r="D47" s="137"/>
      <c r="E47" s="137"/>
      <c r="F47" s="137"/>
      <c r="G47" s="137"/>
      <c r="H47" s="137"/>
    </row>
    <row r="48" spans="1:10" ht="29.25" customHeight="1">
      <c r="A48" s="136" t="s">
        <v>84</v>
      </c>
      <c r="B48" s="136"/>
      <c r="C48" s="136"/>
      <c r="D48" s="136"/>
      <c r="E48" s="136"/>
      <c r="F48" s="136"/>
      <c r="G48" s="136"/>
      <c r="H48" s="136"/>
      <c r="I48" s="10"/>
      <c r="J48" s="10"/>
    </row>
    <row r="49" spans="1:8">
      <c r="G49" s="77"/>
      <c r="H49" s="77"/>
    </row>
    <row r="53" spans="1:8">
      <c r="A53" s="2"/>
      <c r="B53" s="108"/>
      <c r="C53" s="108"/>
    </row>
    <row r="54" spans="1:8">
      <c r="A54" s="2"/>
      <c r="B54" s="109"/>
      <c r="C54" s="109"/>
    </row>
    <row r="55" spans="1:8">
      <c r="A55" s="2"/>
      <c r="B55" s="109"/>
      <c r="C55" s="109"/>
    </row>
    <row r="56" spans="1:8">
      <c r="A56" s="2"/>
      <c r="B56" s="109"/>
      <c r="C56" s="109"/>
    </row>
    <row r="57" spans="1:8">
      <c r="B57" s="110"/>
      <c r="C57" s="110"/>
    </row>
    <row r="58" spans="1:8">
      <c r="D58" s="110"/>
    </row>
  </sheetData>
  <mergeCells count="4">
    <mergeCell ref="E2:F2"/>
    <mergeCell ref="G2:H2"/>
    <mergeCell ref="A48:H48"/>
    <mergeCell ref="A47:H47"/>
  </mergeCells>
  <phoneticPr fontId="7" type="noConversion"/>
  <pageMargins left="0.25" right="0.25" top="0.75" bottom="0.75" header="0.3" footer="0.3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5"/>
  <sheetViews>
    <sheetView zoomScaleNormal="100" zoomScaleSheetLayoutView="100" workbookViewId="0">
      <selection activeCell="G4" sqref="G4"/>
    </sheetView>
  </sheetViews>
  <sheetFormatPr baseColWidth="10" defaultColWidth="11.42578125" defaultRowHeight="12.75"/>
  <cols>
    <col min="1" max="1" width="59.28515625" style="2" customWidth="1"/>
    <col min="2" max="4" width="10.5703125" style="2" customWidth="1"/>
    <col min="5" max="5" width="13.7109375" style="2" customWidth="1"/>
    <col min="6" max="6" width="11.42578125" style="2"/>
    <col min="7" max="7" width="18" style="2" customWidth="1"/>
    <col min="8" max="16384" width="11.42578125" style="2"/>
  </cols>
  <sheetData>
    <row r="1" spans="1:10" ht="20.25" customHeight="1">
      <c r="A1" s="72" t="s">
        <v>82</v>
      </c>
      <c r="B1" s="13"/>
      <c r="C1" s="13"/>
      <c r="D1" s="13"/>
      <c r="E1" s="75"/>
      <c r="F1" s="75"/>
      <c r="G1" s="75"/>
      <c r="H1" s="75"/>
    </row>
    <row r="2" spans="1:10" ht="15">
      <c r="A2" s="14" t="s">
        <v>0</v>
      </c>
      <c r="B2" s="13"/>
      <c r="D2" s="75"/>
      <c r="E2" s="133" t="s">
        <v>58</v>
      </c>
      <c r="F2" s="134"/>
      <c r="G2" s="133" t="s">
        <v>66</v>
      </c>
      <c r="H2" s="134"/>
    </row>
    <row r="3" spans="1:10" ht="46.5" customHeight="1">
      <c r="A3" s="15"/>
      <c r="B3" s="18">
        <v>2016</v>
      </c>
      <c r="C3" s="17" t="s">
        <v>57</v>
      </c>
      <c r="D3" s="16">
        <v>2017</v>
      </c>
      <c r="E3" s="17" t="s">
        <v>74</v>
      </c>
      <c r="F3" s="16" t="s">
        <v>76</v>
      </c>
      <c r="G3" s="17" t="s">
        <v>65</v>
      </c>
      <c r="H3" s="16" t="s">
        <v>77</v>
      </c>
    </row>
    <row r="4" spans="1:10" s="4" customFormat="1" ht="15" customHeight="1">
      <c r="A4" s="19" t="s">
        <v>1</v>
      </c>
      <c r="B4" s="82">
        <v>58.308307964780013</v>
      </c>
      <c r="C4" s="61">
        <v>-2.0880311377503569E-3</v>
      </c>
      <c r="D4" s="81">
        <v>58.186558402160003</v>
      </c>
      <c r="E4" s="61">
        <v>-8.4615685952644792E-3</v>
      </c>
      <c r="F4" s="81">
        <v>57.280928428879996</v>
      </c>
      <c r="G4" s="61">
        <v>5.1583593110959836E-3</v>
      </c>
      <c r="H4" s="81">
        <v>55.566937212003097</v>
      </c>
      <c r="J4" s="112"/>
    </row>
    <row r="5" spans="1:10" s="4" customFormat="1" ht="15" customHeight="1">
      <c r="A5" s="20" t="s">
        <v>2</v>
      </c>
      <c r="B5" s="83">
        <v>5.0347508357900006</v>
      </c>
      <c r="C5" s="51">
        <v>-0.10832372455516437</v>
      </c>
      <c r="D5" s="83">
        <v>4.48936787305</v>
      </c>
      <c r="E5" s="51">
        <v>-0.1600150629767304</v>
      </c>
      <c r="F5" s="83">
        <v>3.7325597317899999</v>
      </c>
      <c r="G5" s="51">
        <v>5.5616387565919911E-3</v>
      </c>
      <c r="H5" s="83">
        <v>3.6517221871273833</v>
      </c>
    </row>
    <row r="6" spans="1:10" s="4" customFormat="1" ht="15" customHeight="1">
      <c r="A6" s="20" t="s">
        <v>3</v>
      </c>
      <c r="B6" s="83">
        <v>11.906303576449996</v>
      </c>
      <c r="C6" s="51">
        <v>1.3993551603165066E-2</v>
      </c>
      <c r="D6" s="83">
        <v>12.072915049950002</v>
      </c>
      <c r="E6" s="51">
        <v>-1.6301706761004953E-3</v>
      </c>
      <c r="F6" s="83">
        <v>11.920670673309999</v>
      </c>
      <c r="G6" s="51">
        <v>1.8786486366428878E-3</v>
      </c>
      <c r="H6" s="83">
        <v>11.751938451343282</v>
      </c>
    </row>
    <row r="7" spans="1:10" s="4" customFormat="1" ht="15" customHeight="1">
      <c r="A7" s="20" t="s">
        <v>4</v>
      </c>
      <c r="B7" s="83">
        <v>0.83951671780000037</v>
      </c>
      <c r="C7" s="51">
        <v>-4.0374070785419214E-2</v>
      </c>
      <c r="D7" s="83">
        <v>0.80562201040999992</v>
      </c>
      <c r="E7" s="51">
        <v>-7.886263300200469E-2</v>
      </c>
      <c r="F7" s="83">
        <v>0.73310714324000004</v>
      </c>
      <c r="G7" s="51">
        <v>-6.0309821868199665E-2</v>
      </c>
      <c r="H7" s="83">
        <v>0.68889358202089079</v>
      </c>
    </row>
    <row r="8" spans="1:10" ht="15" customHeight="1">
      <c r="A8" s="20" t="s">
        <v>5</v>
      </c>
      <c r="B8" s="83">
        <v>39.700293014430017</v>
      </c>
      <c r="C8" s="51">
        <v>6.7280320025071561E-3</v>
      </c>
      <c r="D8" s="83">
        <v>39.96739785634</v>
      </c>
      <c r="E8" s="51">
        <v>6.543926185343274E-3</v>
      </c>
      <c r="F8" s="83">
        <v>40.006197104949997</v>
      </c>
      <c r="G8" s="51">
        <v>1.5404619427091149E-2</v>
      </c>
      <c r="H8" s="83">
        <v>38.909705431624452</v>
      </c>
    </row>
    <row r="9" spans="1:10" s="4" customFormat="1" ht="15" customHeight="1">
      <c r="A9" s="20" t="s">
        <v>6</v>
      </c>
      <c r="B9" s="83">
        <v>0.82744382030999986</v>
      </c>
      <c r="C9" s="51">
        <v>2.8777533308640635E-2</v>
      </c>
      <c r="D9" s="83">
        <v>0.85125561240999992</v>
      </c>
      <c r="E9" s="51">
        <v>5.254986724243671E-2</v>
      </c>
      <c r="F9" s="83">
        <v>0.88839377558999999</v>
      </c>
      <c r="G9" s="51">
        <v>-0.34932257383358434</v>
      </c>
      <c r="H9" s="83">
        <v>0.56467755988709045</v>
      </c>
    </row>
    <row r="10" spans="1:10" ht="15" customHeight="1">
      <c r="A10" s="21" t="s">
        <v>7</v>
      </c>
      <c r="B10" s="85">
        <v>66.079899670339984</v>
      </c>
      <c r="C10" s="63">
        <v>-1.2563981848366934E-3</v>
      </c>
      <c r="D10" s="84">
        <v>65.996877004339993</v>
      </c>
      <c r="E10" s="63">
        <v>-7.4253319979089571E-3</v>
      </c>
      <c r="F10" s="84">
        <v>65.053512266089996</v>
      </c>
      <c r="G10" s="63">
        <v>1.4165804280198868E-2</v>
      </c>
      <c r="H10" s="84">
        <v>63.999404074567046</v>
      </c>
    </row>
    <row r="11" spans="1:10" ht="15" customHeight="1">
      <c r="A11" s="40" t="s">
        <v>8</v>
      </c>
      <c r="B11" s="83">
        <v>46.597650737000002</v>
      </c>
      <c r="C11" s="51">
        <v>1.3741777457711102E-2</v>
      </c>
      <c r="D11" s="83">
        <v>47.23798528348</v>
      </c>
      <c r="E11" s="51">
        <v>6.845207401613651E-3</v>
      </c>
      <c r="F11" s="83">
        <v>47.277194319739998</v>
      </c>
      <c r="G11" s="51">
        <v>2.0386164358343839E-2</v>
      </c>
      <c r="H11" s="83">
        <v>46.408122891450169</v>
      </c>
    </row>
    <row r="12" spans="1:10" ht="15" customHeight="1">
      <c r="A12" s="22" t="s">
        <v>37</v>
      </c>
      <c r="B12" s="83">
        <v>22.472365284420004</v>
      </c>
      <c r="C12" s="51">
        <v>-5.0276873103487274E-2</v>
      </c>
      <c r="D12" s="83">
        <v>21.342525026680001</v>
      </c>
      <c r="E12" s="51">
        <v>-1.2843528455683817E-2</v>
      </c>
      <c r="F12" s="83">
        <v>20.977322991130002</v>
      </c>
      <c r="G12" s="51">
        <v>2.2488643565822919E-2</v>
      </c>
      <c r="H12" s="83">
        <v>21.148690394829767</v>
      </c>
    </row>
    <row r="13" spans="1:10" ht="15" customHeight="1">
      <c r="A13" s="22" t="s">
        <v>36</v>
      </c>
      <c r="B13" s="83">
        <v>24.125285452579998</v>
      </c>
      <c r="C13" s="51">
        <v>7.3374253237310061E-2</v>
      </c>
      <c r="D13" s="83">
        <v>25.8954602568</v>
      </c>
      <c r="E13" s="51">
        <v>2.3121499982007965E-2</v>
      </c>
      <c r="F13" s="83">
        <v>26.299871328609999</v>
      </c>
      <c r="G13" s="51">
        <v>1.8632483231703967E-2</v>
      </c>
      <c r="H13" s="83">
        <v>25.259432496620402</v>
      </c>
    </row>
    <row r="14" spans="1:10" ht="15" customHeight="1">
      <c r="A14" s="47" t="s">
        <v>44</v>
      </c>
      <c r="B14" s="86">
        <v>9.5463600501699997</v>
      </c>
      <c r="C14" s="53">
        <v>0.16764674003904756</v>
      </c>
      <c r="D14" s="86">
        <v>11.146776191819999</v>
      </c>
      <c r="E14" s="53">
        <v>3.9722489592114441E-2</v>
      </c>
      <c r="F14" s="86">
        <v>11.52497294606</v>
      </c>
      <c r="G14" s="53">
        <v>2.7875012614686057E-2</v>
      </c>
      <c r="H14" s="86">
        <v>10.636535153192437</v>
      </c>
    </row>
    <row r="15" spans="1:10" ht="15" customHeight="1">
      <c r="A15" s="47" t="s">
        <v>32</v>
      </c>
      <c r="B15" s="86">
        <v>6.1377022097000005</v>
      </c>
      <c r="C15" s="53">
        <v>7.0583864970741317E-4</v>
      </c>
      <c r="D15" s="86">
        <v>6.1420344371400004</v>
      </c>
      <c r="E15" s="53">
        <v>-1.2440872078678389E-3</v>
      </c>
      <c r="F15" s="86">
        <v>6.0970700838800003</v>
      </c>
      <c r="G15" s="53">
        <v>8.1138335623354152E-4</v>
      </c>
      <c r="H15" s="86">
        <v>5.8392013423324132</v>
      </c>
    </row>
    <row r="16" spans="1:10" s="6" customFormat="1" ht="15" customHeight="1">
      <c r="A16" s="47" t="s">
        <v>33</v>
      </c>
      <c r="B16" s="86">
        <v>6.8550015669300022</v>
      </c>
      <c r="C16" s="53">
        <v>1.5633312324390136E-2</v>
      </c>
      <c r="D16" s="86">
        <v>6.9621679474100002</v>
      </c>
      <c r="E16" s="53">
        <v>3.0502361035903647E-2</v>
      </c>
      <c r="F16" s="86">
        <v>7.1217968366599997</v>
      </c>
      <c r="G16" s="53">
        <v>2.1691853094546687E-2</v>
      </c>
      <c r="H16" s="86">
        <v>7.2052627211985261</v>
      </c>
    </row>
    <row r="17" spans="1:8" s="6" customFormat="1" ht="15" customHeight="1">
      <c r="A17" s="20" t="s">
        <v>9</v>
      </c>
      <c r="B17" s="83">
        <v>11.781863325039994</v>
      </c>
      <c r="C17" s="51">
        <v>-0.10920883829940653</v>
      </c>
      <c r="D17" s="83">
        <v>10.49517971831</v>
      </c>
      <c r="E17" s="51">
        <v>-1.8511215992134122E-4</v>
      </c>
      <c r="F17" s="83">
        <v>10.36093680674</v>
      </c>
      <c r="G17" s="51">
        <v>6.1487147927350438E-3</v>
      </c>
      <c r="H17" s="83">
        <v>10.423900304372957</v>
      </c>
    </row>
    <row r="18" spans="1:8" s="6" customFormat="1" ht="15" customHeight="1">
      <c r="A18" s="22" t="s">
        <v>41</v>
      </c>
      <c r="B18" s="83">
        <v>9.318239419350002</v>
      </c>
      <c r="C18" s="51">
        <v>-0.11305023683470494</v>
      </c>
      <c r="D18" s="83">
        <v>8.2648102461099988</v>
      </c>
      <c r="E18" s="51">
        <v>-2.1556287988822032E-3</v>
      </c>
      <c r="F18" s="83">
        <v>8.1397515552600002</v>
      </c>
      <c r="G18" s="51">
        <v>-9.5006821743670589E-4</v>
      </c>
      <c r="H18" s="83">
        <v>8.1320182360095163</v>
      </c>
    </row>
    <row r="19" spans="1:8" ht="15" customHeight="1">
      <c r="A19" s="22" t="s">
        <v>38</v>
      </c>
      <c r="B19" s="83">
        <v>0.41557588399000012</v>
      </c>
      <c r="C19" s="51">
        <v>0.10930827384365993</v>
      </c>
      <c r="D19" s="83">
        <v>0.46100176651999997</v>
      </c>
      <c r="E19" s="51">
        <v>1.9647004116244204E-2</v>
      </c>
      <c r="F19" s="83">
        <v>0.46295058260000005</v>
      </c>
      <c r="G19" s="51">
        <v>-5.8771816646763231E-4</v>
      </c>
      <c r="H19" s="83">
        <v>0.46195654016975946</v>
      </c>
    </row>
    <row r="20" spans="1:8" ht="15" customHeight="1">
      <c r="A20" s="22" t="s">
        <v>39</v>
      </c>
      <c r="B20" s="83">
        <v>2.048048021700001</v>
      </c>
      <c r="C20" s="51">
        <v>-0.13607118244653216</v>
      </c>
      <c r="D20" s="83">
        <v>1.7693677056800001</v>
      </c>
      <c r="E20" s="51">
        <v>3.8513303783189734E-3</v>
      </c>
      <c r="F20" s="83">
        <v>1.7582346688800001</v>
      </c>
      <c r="G20" s="51">
        <v>4.0783826609549712E-2</v>
      </c>
      <c r="H20" s="83">
        <v>1.8299255281936797</v>
      </c>
    </row>
    <row r="21" spans="1:8" ht="15" customHeight="1">
      <c r="A21" s="42" t="s">
        <v>10</v>
      </c>
      <c r="B21" s="87">
        <v>4.7494014453099993</v>
      </c>
      <c r="C21" s="54">
        <v>0.11758263193385399</v>
      </c>
      <c r="D21" s="87">
        <v>5.3078485673599998</v>
      </c>
      <c r="E21" s="54">
        <v>-8.9188306392513295E-2</v>
      </c>
      <c r="F21" s="87">
        <v>4.8071718582900003</v>
      </c>
      <c r="G21" s="54">
        <v>9.115726678581515E-3</v>
      </c>
      <c r="H21" s="87">
        <v>4.7741039413289581</v>
      </c>
    </row>
    <row r="22" spans="1:8" s="4" customFormat="1" ht="15" customHeight="1">
      <c r="A22" s="20" t="s">
        <v>31</v>
      </c>
      <c r="B22" s="83">
        <v>0.46101519089000004</v>
      </c>
      <c r="C22" s="51">
        <v>0.28666010483271176</v>
      </c>
      <c r="D22" s="83">
        <v>0.59316985383999998</v>
      </c>
      <c r="E22" s="51">
        <v>-0.26562211459100282</v>
      </c>
      <c r="F22" s="83">
        <v>0.43489329731999998</v>
      </c>
      <c r="G22" s="51">
        <v>-1.3019023270743002E-2</v>
      </c>
      <c r="H22" s="83">
        <v>0.42864848778342768</v>
      </c>
    </row>
    <row r="23" spans="1:8" ht="15" customHeight="1">
      <c r="A23" s="27" t="s">
        <v>11</v>
      </c>
      <c r="B23" s="83">
        <v>2.4899689721000002</v>
      </c>
      <c r="C23" s="51">
        <v>-5.1115251706392972E-2</v>
      </c>
      <c r="D23" s="83">
        <v>2.3626935813499998</v>
      </c>
      <c r="E23" s="51">
        <v>-7.5755305557623331E-2</v>
      </c>
      <c r="F23" s="83">
        <v>2.1733159839999998</v>
      </c>
      <c r="G23" s="51">
        <v>-6.4036885293998203E-2</v>
      </c>
      <c r="H23" s="83">
        <v>1.9646284496315332</v>
      </c>
    </row>
    <row r="24" spans="1:8" s="4" customFormat="1" ht="15" customHeight="1">
      <c r="A24" s="24" t="s">
        <v>12</v>
      </c>
      <c r="B24" s="81">
        <v>7.7715917055599926</v>
      </c>
      <c r="C24" s="61">
        <v>4.9831357702816437E-3</v>
      </c>
      <c r="D24" s="81">
        <v>7.8103186021800006</v>
      </c>
      <c r="E24" s="61">
        <v>2.7864549503719971E-4</v>
      </c>
      <c r="F24" s="81">
        <v>7.77258383721</v>
      </c>
      <c r="G24" s="61">
        <v>7.7811923639793834E-2</v>
      </c>
      <c r="H24" s="81">
        <v>8.432466862563949</v>
      </c>
    </row>
    <row r="25" spans="1:8" s="4" customFormat="1" ht="15" customHeight="1">
      <c r="A25" s="44" t="s">
        <v>43</v>
      </c>
      <c r="B25" s="88">
        <v>4.6036351963899937</v>
      </c>
      <c r="C25" s="64">
        <v>-2.0688492351584542E-2</v>
      </c>
      <c r="D25" s="88">
        <v>4.5083929248399999</v>
      </c>
      <c r="E25" s="64">
        <v>1.4808553052898965E-2</v>
      </c>
      <c r="F25" s="88">
        <v>4.5460812659399998</v>
      </c>
      <c r="G25" s="64">
        <v>0.13026524631180414</v>
      </c>
      <c r="H25" s="88">
        <v>5.1960416992043426</v>
      </c>
    </row>
    <row r="26" spans="1:8" ht="15" customHeight="1">
      <c r="A26" s="25" t="s">
        <v>46</v>
      </c>
      <c r="B26" s="85">
        <v>9.118139095830001</v>
      </c>
      <c r="C26" s="63">
        <v>-1.0659691951228289E-2</v>
      </c>
      <c r="D26" s="84">
        <v>9.0209425419000002</v>
      </c>
      <c r="E26" s="63">
        <v>4.1405099401967238E-2</v>
      </c>
      <c r="F26" s="84">
        <v>9.2793208652099999</v>
      </c>
      <c r="G26" s="63">
        <v>8.5324697642480407E-2</v>
      </c>
      <c r="H26" s="84">
        <v>9.8564473777714507</v>
      </c>
    </row>
    <row r="27" spans="1:8" ht="15" customHeight="1">
      <c r="A27" s="27" t="s">
        <v>13</v>
      </c>
      <c r="B27" s="83">
        <v>5.5150816564100005</v>
      </c>
      <c r="C27" s="51">
        <v>-1.7148606483473716E-2</v>
      </c>
      <c r="D27" s="83">
        <v>5.4205056913599998</v>
      </c>
      <c r="E27" s="51">
        <v>7.9513396003231485E-2</v>
      </c>
      <c r="F27" s="83">
        <v>5.7735167025800003</v>
      </c>
      <c r="G27" s="51">
        <v>9.6215993996249916E-2</v>
      </c>
      <c r="H27" s="83">
        <v>6.2800244246489676</v>
      </c>
    </row>
    <row r="28" spans="1:8" s="4" customFormat="1" ht="15" customHeight="1">
      <c r="A28" s="27" t="s">
        <v>42</v>
      </c>
      <c r="B28" s="83">
        <v>3.3887420396500003</v>
      </c>
      <c r="C28" s="51">
        <v>4.5869494721424431E-3</v>
      </c>
      <c r="D28" s="83">
        <v>3.40428602816</v>
      </c>
      <c r="E28" s="51">
        <v>-2.4290212137943357E-2</v>
      </c>
      <c r="F28" s="83">
        <v>3.2849073018200001</v>
      </c>
      <c r="G28" s="51">
        <v>4.2682119533216767E-2</v>
      </c>
      <c r="H28" s="83">
        <v>3.28234842207045</v>
      </c>
    </row>
    <row r="29" spans="1:8" ht="15" customHeight="1">
      <c r="A29" s="27" t="s">
        <v>34</v>
      </c>
      <c r="B29" s="83">
        <v>0.21431539977000005</v>
      </c>
      <c r="C29" s="51">
        <v>-8.4756286340104015E-2</v>
      </c>
      <c r="D29" s="83">
        <v>0.19615082238000001</v>
      </c>
      <c r="E29" s="51">
        <v>0.13024152781483855</v>
      </c>
      <c r="F29" s="83">
        <v>0.22089686081000001</v>
      </c>
      <c r="G29" s="51">
        <v>0.43619454303261951</v>
      </c>
      <c r="H29" s="83">
        <v>0.29407453105203263</v>
      </c>
    </row>
    <row r="30" spans="1:8" ht="15" customHeight="1">
      <c r="A30" s="25" t="s">
        <v>15</v>
      </c>
      <c r="B30" s="85">
        <v>2.5928245236400005</v>
      </c>
      <c r="C30" s="63">
        <v>-6.0298928178337374E-2</v>
      </c>
      <c r="D30" s="84">
        <v>2.43647998391</v>
      </c>
      <c r="E30" s="63">
        <v>3.5736219303481587E-2</v>
      </c>
      <c r="F30" s="84">
        <v>2.48445851402</v>
      </c>
      <c r="G30" s="63">
        <v>2.3374366770131161E-2</v>
      </c>
      <c r="H30" s="84">
        <v>2.3300338516014203</v>
      </c>
    </row>
    <row r="31" spans="1:8" ht="15" customHeight="1">
      <c r="A31" s="27" t="s">
        <v>16</v>
      </c>
      <c r="B31" s="83">
        <v>0.8846389597200004</v>
      </c>
      <c r="C31" s="51">
        <v>-5.6848486546328014E-2</v>
      </c>
      <c r="D31" s="83">
        <v>0.83434857372000004</v>
      </c>
      <c r="E31" s="51">
        <v>1.9494839025938848E-2</v>
      </c>
      <c r="F31" s="83">
        <v>0.84010630986000001</v>
      </c>
      <c r="G31" s="51">
        <v>6.4820802750242823E-3</v>
      </c>
      <c r="H31" s="83">
        <v>0.84018844523374159</v>
      </c>
    </row>
    <row r="32" spans="1:8" s="4" customFormat="1" ht="15" customHeight="1">
      <c r="A32" s="27" t="s">
        <v>53</v>
      </c>
      <c r="B32" s="83">
        <v>1.2243937513099996</v>
      </c>
      <c r="C32" s="51">
        <v>-1.6689697899990308E-2</v>
      </c>
      <c r="D32" s="83">
        <v>1.20395898949</v>
      </c>
      <c r="E32" s="51">
        <v>2.8714964351143957E-2</v>
      </c>
      <c r="F32" s="83">
        <v>1.21069072426</v>
      </c>
      <c r="G32" s="51">
        <v>7.4337343413960033E-2</v>
      </c>
      <c r="H32" s="83">
        <v>1.1593438843606445</v>
      </c>
    </row>
    <row r="33" spans="1:8" ht="15" customHeight="1">
      <c r="A33" s="27" t="s">
        <v>17</v>
      </c>
      <c r="B33" s="83">
        <v>0.4837918126100002</v>
      </c>
      <c r="C33" s="51">
        <v>-0.17697569425181769</v>
      </c>
      <c r="D33" s="83">
        <v>0.39817242069999997</v>
      </c>
      <c r="E33" s="51">
        <v>9.0152834152867678E-2</v>
      </c>
      <c r="F33" s="83">
        <v>0.43366147989999998</v>
      </c>
      <c r="G33" s="51">
        <v>-8.9308647573862143E-2</v>
      </c>
      <c r="H33" s="83">
        <v>0.33050152200703437</v>
      </c>
    </row>
    <row r="34" spans="1:8" s="4" customFormat="1" ht="15" customHeight="1">
      <c r="A34" s="24" t="s">
        <v>45</v>
      </c>
      <c r="B34" s="81">
        <v>67.426447060610002</v>
      </c>
      <c r="C34" s="61">
        <v>-3.2471845410034783E-3</v>
      </c>
      <c r="D34" s="81">
        <v>67.207500944060001</v>
      </c>
      <c r="E34" s="61">
        <v>-1.7979464656938671E-3</v>
      </c>
      <c r="F34" s="81">
        <v>66.560249294089999</v>
      </c>
      <c r="G34" s="61">
        <v>1.64697030291312E-2</v>
      </c>
      <c r="H34" s="81">
        <v>65.423384589774543</v>
      </c>
    </row>
    <row r="35" spans="1:8" s="4" customFormat="1" ht="15" customHeight="1">
      <c r="A35" s="25" t="s">
        <v>18</v>
      </c>
      <c r="B35" s="84">
        <v>68.672724193979988</v>
      </c>
      <c r="C35" s="63">
        <v>-3.4856226913885235E-3</v>
      </c>
      <c r="D35" s="84">
        <v>68.433356988249997</v>
      </c>
      <c r="E35" s="63">
        <v>-5.9014158233974268E-3</v>
      </c>
      <c r="F35" s="84">
        <v>67.537970780110001</v>
      </c>
      <c r="G35" s="63">
        <v>1.448647512799095E-2</v>
      </c>
      <c r="H35" s="84">
        <v>66.329437926168467</v>
      </c>
    </row>
    <row r="36" spans="1:8" ht="15" customHeight="1">
      <c r="A36" s="44" t="s">
        <v>19</v>
      </c>
      <c r="B36" s="89">
        <v>1.2462771333699953</v>
      </c>
      <c r="C36" s="64"/>
      <c r="D36" s="89">
        <v>1.2258560441900002</v>
      </c>
      <c r="E36" s="64"/>
      <c r="F36" s="89">
        <v>0.97772148601999997</v>
      </c>
      <c r="G36" s="64"/>
      <c r="H36" s="89">
        <v>0.90605333639392427</v>
      </c>
    </row>
    <row r="37" spans="1:8" ht="15" customHeight="1">
      <c r="A37" s="48" t="s">
        <v>20</v>
      </c>
      <c r="B37" s="90">
        <v>3.1679565091700006</v>
      </c>
      <c r="C37" s="56">
        <v>4.2288828076462393E-2</v>
      </c>
      <c r="D37" s="90">
        <v>3.3019256773400003</v>
      </c>
      <c r="E37" s="56">
        <v>-1.9501560875540669E-2</v>
      </c>
      <c r="F37" s="90">
        <v>3.2265025712700002</v>
      </c>
      <c r="G37" s="56">
        <v>3.0753398983653923E-3</v>
      </c>
      <c r="H37" s="90">
        <v>3.2364251633596064</v>
      </c>
    </row>
    <row r="38" spans="1:8" ht="15" customHeight="1">
      <c r="A38" s="27" t="s">
        <v>21</v>
      </c>
      <c r="B38" s="83">
        <v>2.8291800255499995</v>
      </c>
      <c r="C38" s="51">
        <v>-0.11670603515087807</v>
      </c>
      <c r="D38" s="83">
        <v>2.49899764204</v>
      </c>
      <c r="E38" s="51">
        <v>8.699661008474191E-3</v>
      </c>
      <c r="F38" s="83">
        <v>2.49400753337</v>
      </c>
      <c r="G38" s="51">
        <v>8.0465714539261768E-2</v>
      </c>
      <c r="H38" s="83">
        <v>2.6946896316089188</v>
      </c>
    </row>
    <row r="39" spans="1:8" ht="15" customHeight="1">
      <c r="A39" s="33" t="s">
        <v>35</v>
      </c>
      <c r="B39" s="92">
        <v>-0.33877648361999996</v>
      </c>
      <c r="C39" s="57"/>
      <c r="D39" s="92">
        <v>-0.8029280352999999</v>
      </c>
      <c r="E39" s="57"/>
      <c r="F39" s="92">
        <v>-0.73249503789999992</v>
      </c>
      <c r="G39" s="57"/>
      <c r="H39" s="92">
        <v>-0.54173553175068756</v>
      </c>
    </row>
    <row r="40" spans="1:8" ht="15" customHeight="1">
      <c r="A40" s="25" t="s">
        <v>22</v>
      </c>
      <c r="B40" s="84">
        <v>70.594403569780013</v>
      </c>
      <c r="C40" s="63">
        <v>-1.2037349149923715E-3</v>
      </c>
      <c r="D40" s="84">
        <v>70.509426621399996</v>
      </c>
      <c r="E40" s="63">
        <v>-2.6305344402954844E-3</v>
      </c>
      <c r="F40" s="84">
        <v>69.786751865360003</v>
      </c>
      <c r="G40" s="63">
        <v>1.5830302998651069E-2</v>
      </c>
      <c r="H40" s="84">
        <v>68.659809753134155</v>
      </c>
    </row>
    <row r="41" spans="1:8" s="1" customFormat="1" ht="15" customHeight="1">
      <c r="A41" s="25" t="s">
        <v>23</v>
      </c>
      <c r="B41" s="84">
        <v>71.501904219530005</v>
      </c>
      <c r="C41" s="63">
        <v>-7.9655163796944484E-3</v>
      </c>
      <c r="D41" s="84">
        <v>70.932354630289993</v>
      </c>
      <c r="E41" s="63">
        <v>-5.3886987647239204E-3</v>
      </c>
      <c r="F41" s="84">
        <v>70.031978313479996</v>
      </c>
      <c r="G41" s="63">
        <v>1.6910778638706381E-2</v>
      </c>
      <c r="H41" s="84">
        <v>69.024127557777391</v>
      </c>
    </row>
    <row r="42" spans="1:8" s="6" customFormat="1" ht="15" customHeight="1">
      <c r="A42" s="46" t="s">
        <v>24</v>
      </c>
      <c r="B42" s="92">
        <v>0.907500649749995</v>
      </c>
      <c r="C42" s="65"/>
      <c r="D42" s="92">
        <v>0.42292800888999998</v>
      </c>
      <c r="E42" s="65"/>
      <c r="F42" s="92">
        <v>0.24522644812</v>
      </c>
      <c r="G42" s="65"/>
      <c r="H42" s="92">
        <v>0.36431780464323538</v>
      </c>
    </row>
    <row r="43" spans="1:8" ht="20.25" customHeight="1">
      <c r="A43" s="49" t="s">
        <v>56</v>
      </c>
      <c r="B43" s="93">
        <v>33.678111438369996</v>
      </c>
      <c r="C43" s="55">
        <v>-1.9905078972933254E-2</v>
      </c>
      <c r="D43" s="93">
        <v>33.007745970529996</v>
      </c>
      <c r="E43" s="55">
        <v>-1.9800084151528008E-2</v>
      </c>
      <c r="F43" s="93">
        <v>32.164699565490004</v>
      </c>
      <c r="G43" s="55">
        <v>-1.6842549101000359E-2</v>
      </c>
      <c r="H43" s="93">
        <v>31.622964033739308</v>
      </c>
    </row>
    <row r="44" spans="1:8" ht="15" customHeight="1">
      <c r="A44" s="24" t="s">
        <v>26</v>
      </c>
      <c r="B44" s="90"/>
      <c r="C44" s="58"/>
      <c r="D44" s="90"/>
      <c r="E44" s="58"/>
      <c r="F44" s="90"/>
      <c r="G44" s="58"/>
      <c r="H44" s="90"/>
    </row>
    <row r="45" spans="1:8" ht="15" customHeight="1">
      <c r="A45" s="27" t="s">
        <v>29</v>
      </c>
      <c r="B45" s="94">
        <v>0.11760901188305342</v>
      </c>
      <c r="C45" s="59">
        <v>7.3474855982910703E-2</v>
      </c>
      <c r="D45" s="94">
        <v>0.11834376044288261</v>
      </c>
      <c r="E45" s="59">
        <v>9.2021365591225812E-2</v>
      </c>
      <c r="F45" s="94">
        <v>0.11947984922655071</v>
      </c>
      <c r="G45" s="59">
        <v>0.7780502708213386</v>
      </c>
      <c r="H45" s="94">
        <v>0.1317585215752807</v>
      </c>
    </row>
    <row r="46" spans="1:8" ht="15" customHeight="1">
      <c r="A46" s="27" t="s">
        <v>27</v>
      </c>
      <c r="B46" s="94">
        <v>6.9667708627837666E-2</v>
      </c>
      <c r="C46" s="59">
        <v>-0.13554925127702983</v>
      </c>
      <c r="D46" s="94">
        <v>6.8312216115067464E-2</v>
      </c>
      <c r="E46" s="59">
        <v>0.15310792924350392</v>
      </c>
      <c r="F46" s="94">
        <v>6.9882180186444834E-2</v>
      </c>
      <c r="G46" s="59">
        <v>0.83396237244477145</v>
      </c>
      <c r="H46" s="94">
        <v>8.1188907527175183E-2</v>
      </c>
    </row>
    <row r="47" spans="1:8" ht="15" customHeight="1">
      <c r="A47" s="27" t="s">
        <v>30</v>
      </c>
      <c r="B47" s="94">
        <v>0.50965742391231939</v>
      </c>
      <c r="C47" s="59">
        <v>-0.95163949912175916</v>
      </c>
      <c r="D47" s="94">
        <v>0.50014102892110168</v>
      </c>
      <c r="E47" s="59">
        <v>-0.62420982270396941</v>
      </c>
      <c r="F47" s="94">
        <v>0.49443448086132435</v>
      </c>
      <c r="G47" s="59">
        <v>-1.5584119648438532</v>
      </c>
      <c r="H47" s="94">
        <v>0.49411341388264696</v>
      </c>
    </row>
    <row r="48" spans="1:8" ht="15" customHeight="1">
      <c r="A48" s="33" t="s">
        <v>28</v>
      </c>
      <c r="B48" s="95">
        <v>4.3334895494157042</v>
      </c>
      <c r="C48" s="60">
        <v>-0.10731803813868979</v>
      </c>
      <c r="D48" s="95">
        <v>4.22617151127701</v>
      </c>
      <c r="E48" s="60">
        <v>-8.4768725837416348E-2</v>
      </c>
      <c r="F48" s="95">
        <v>4.1382248476377521</v>
      </c>
      <c r="G48" s="60">
        <v>-0.36104887547839049</v>
      </c>
      <c r="H48" s="95">
        <v>3.7501438842445838</v>
      </c>
    </row>
    <row r="49" spans="1:239" ht="15">
      <c r="A49" s="69" t="s">
        <v>69</v>
      </c>
      <c r="B49" s="13"/>
      <c r="C49" s="75"/>
      <c r="D49" s="75"/>
      <c r="E49" s="75"/>
      <c r="F49" s="75"/>
      <c r="G49" s="75"/>
      <c r="H49" s="75"/>
    </row>
    <row r="50" spans="1:239" ht="15" customHeight="1">
      <c r="A50" s="34" t="s">
        <v>75</v>
      </c>
      <c r="B50" s="73"/>
      <c r="C50" s="78"/>
      <c r="D50" s="78"/>
      <c r="E50" s="78"/>
      <c r="F50" s="76"/>
      <c r="G50" s="76"/>
      <c r="H50" s="13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</row>
    <row r="51" spans="1:239" ht="15" customHeight="1">
      <c r="A51" s="69" t="s">
        <v>78</v>
      </c>
      <c r="B51" s="73"/>
      <c r="C51" s="78"/>
      <c r="D51" s="78"/>
      <c r="E51" s="78"/>
      <c r="F51" s="76"/>
      <c r="G51" s="76"/>
      <c r="H51" s="13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</row>
    <row r="52" spans="1:239" ht="27" customHeight="1">
      <c r="A52" s="136" t="s">
        <v>51</v>
      </c>
      <c r="B52" s="136"/>
      <c r="C52" s="136"/>
      <c r="D52" s="136"/>
      <c r="E52" s="136"/>
      <c r="F52" s="136"/>
      <c r="G52" s="136"/>
      <c r="H52" s="136"/>
    </row>
    <row r="53" spans="1:239" ht="27.75" customHeight="1">
      <c r="A53" s="136" t="s">
        <v>84</v>
      </c>
      <c r="B53" s="136"/>
      <c r="C53" s="136"/>
      <c r="D53" s="136"/>
      <c r="E53" s="136"/>
      <c r="F53" s="136"/>
      <c r="G53" s="136"/>
      <c r="H53" s="136"/>
    </row>
    <row r="54" spans="1:239" ht="13.5">
      <c r="A54" s="34"/>
      <c r="B54" s="80"/>
      <c r="C54" s="80"/>
      <c r="D54" s="80"/>
      <c r="E54" s="75"/>
      <c r="F54" s="75"/>
      <c r="G54" s="75"/>
      <c r="H54" s="75"/>
    </row>
    <row r="55" spans="1:239">
      <c r="E55" s="75"/>
      <c r="F55" s="75"/>
      <c r="G55" s="75"/>
      <c r="H55" s="75"/>
    </row>
  </sheetData>
  <mergeCells count="4">
    <mergeCell ref="E2:F2"/>
    <mergeCell ref="G2:H2"/>
    <mergeCell ref="A52:H52"/>
    <mergeCell ref="A53:H53"/>
  </mergeCells>
  <phoneticPr fontId="7" type="noConversion"/>
  <pageMargins left="0.25" right="0.25" top="0.75" bottom="0.75" header="0.3" footer="0.3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Normal="100" zoomScaleSheetLayoutView="100" workbookViewId="0">
      <selection activeCell="G29" sqref="G29"/>
    </sheetView>
  </sheetViews>
  <sheetFormatPr baseColWidth="10" defaultColWidth="11.42578125" defaultRowHeight="12.75"/>
  <cols>
    <col min="1" max="1" width="59" style="1" customWidth="1"/>
    <col min="2" max="2" width="11" style="1" customWidth="1"/>
    <col min="3" max="3" width="11.42578125" style="1"/>
    <col min="4" max="4" width="11" style="1" customWidth="1"/>
    <col min="5" max="5" width="14.85546875" style="1" customWidth="1"/>
    <col min="6" max="6" width="11.42578125" style="1"/>
    <col min="7" max="7" width="12.5703125" style="1" customWidth="1"/>
    <col min="8" max="16384" width="11.42578125" style="1"/>
  </cols>
  <sheetData>
    <row r="1" spans="1:8" ht="21" customHeight="1">
      <c r="A1" s="72" t="s">
        <v>81</v>
      </c>
      <c r="B1" s="13"/>
      <c r="C1" s="13"/>
      <c r="D1" s="13"/>
      <c r="E1" s="77"/>
      <c r="F1" s="77"/>
      <c r="G1" s="77"/>
      <c r="H1" s="77"/>
    </row>
    <row r="2" spans="1:8" ht="15">
      <c r="A2" s="14" t="s">
        <v>0</v>
      </c>
      <c r="B2" s="13"/>
      <c r="C2" s="77"/>
      <c r="D2" s="77"/>
      <c r="E2" s="133" t="s">
        <v>58</v>
      </c>
      <c r="F2" s="134"/>
      <c r="G2" s="133" t="s">
        <v>66</v>
      </c>
      <c r="H2" s="134"/>
    </row>
    <row r="3" spans="1:8" ht="46.5" customHeight="1">
      <c r="A3" s="38"/>
      <c r="B3" s="39">
        <v>2016</v>
      </c>
      <c r="C3" s="17" t="s">
        <v>57</v>
      </c>
      <c r="D3" s="16">
        <v>2017</v>
      </c>
      <c r="E3" s="17" t="s">
        <v>68</v>
      </c>
      <c r="F3" s="16">
        <v>2018</v>
      </c>
      <c r="G3" s="17" t="s">
        <v>64</v>
      </c>
      <c r="H3" s="16">
        <v>2019</v>
      </c>
    </row>
    <row r="4" spans="1:8" s="9" customFormat="1" ht="15" customHeight="1">
      <c r="A4" s="19" t="s">
        <v>1</v>
      </c>
      <c r="B4" s="82">
        <v>19.149652074630001</v>
      </c>
      <c r="C4" s="61">
        <v>0.10321211721640045</v>
      </c>
      <c r="D4" s="81">
        <v>21.126128209209998</v>
      </c>
      <c r="E4" s="61">
        <v>3.3544670898607132E-2</v>
      </c>
      <c r="F4" s="81">
        <v>22.231320982660002</v>
      </c>
      <c r="G4" s="61">
        <v>3.5824515701845527E-3</v>
      </c>
      <c r="H4" s="81">
        <v>22.31096361342161</v>
      </c>
    </row>
    <row r="5" spans="1:8" s="9" customFormat="1" ht="15" customHeight="1">
      <c r="A5" s="20" t="s">
        <v>2</v>
      </c>
      <c r="B5" s="83">
        <v>2.1874877578599996</v>
      </c>
      <c r="C5" s="51">
        <v>0.37048163095222542</v>
      </c>
      <c r="D5" s="83">
        <v>2.9979117900799999</v>
      </c>
      <c r="E5" s="51">
        <v>0.18195322022538374</v>
      </c>
      <c r="F5" s="83">
        <v>3.57514793584</v>
      </c>
      <c r="G5" s="51">
        <v>4.0346465713626989E-2</v>
      </c>
      <c r="H5" s="83">
        <v>3.7193925194545128</v>
      </c>
    </row>
    <row r="6" spans="1:8" s="9" customFormat="1" ht="15" customHeight="1">
      <c r="A6" s="20" t="s">
        <v>3</v>
      </c>
      <c r="B6" s="83">
        <v>3.5623850637299999</v>
      </c>
      <c r="C6" s="51">
        <v>3.4698307726053423E-2</v>
      </c>
      <c r="D6" s="83">
        <v>3.6859937969100001</v>
      </c>
      <c r="E6" s="51">
        <v>3.5371249651307446E-2</v>
      </c>
      <c r="F6" s="83">
        <v>3.9535711938299998</v>
      </c>
      <c r="G6" s="51">
        <v>1.8920232762291267E-2</v>
      </c>
      <c r="H6" s="83">
        <v>4.028373681059553</v>
      </c>
    </row>
    <row r="7" spans="1:8" s="9" customFormat="1" ht="15" customHeight="1">
      <c r="A7" s="20" t="s">
        <v>4</v>
      </c>
      <c r="B7" s="83">
        <v>0.61254741976000004</v>
      </c>
      <c r="C7" s="51">
        <v>-2.3769943714243125E-2</v>
      </c>
      <c r="D7" s="83">
        <v>0.59798720207</v>
      </c>
      <c r="E7" s="51">
        <v>-3.8064684994221221E-3</v>
      </c>
      <c r="F7" s="83">
        <v>0.60058499044000002</v>
      </c>
      <c r="G7" s="51">
        <v>-5.1262196922330361E-2</v>
      </c>
      <c r="H7" s="83">
        <v>0.56979768439146883</v>
      </c>
    </row>
    <row r="8" spans="1:8" ht="15" customHeight="1">
      <c r="A8" s="20" t="s">
        <v>5</v>
      </c>
      <c r="B8" s="83">
        <v>12.540402540500002</v>
      </c>
      <c r="C8" s="51">
        <v>8.623310903199144E-2</v>
      </c>
      <c r="D8" s="83">
        <v>13.621800440079999</v>
      </c>
      <c r="E8" s="51">
        <v>1.9244089867909153E-4</v>
      </c>
      <c r="F8" s="83">
        <v>13.843917127659999</v>
      </c>
      <c r="G8" s="51">
        <v>-5.2840552077699776E-3</v>
      </c>
      <c r="H8" s="83">
        <v>13.770765105265651</v>
      </c>
    </row>
    <row r="9" spans="1:8" s="9" customFormat="1" ht="15" customHeight="1">
      <c r="A9" s="20" t="s">
        <v>6</v>
      </c>
      <c r="B9" s="83">
        <v>0.24682929278000001</v>
      </c>
      <c r="C9" s="51">
        <v>-9.8830703743671089E-2</v>
      </c>
      <c r="D9" s="83">
        <v>0.22243498006999998</v>
      </c>
      <c r="E9" s="51">
        <v>0.115020811707226</v>
      </c>
      <c r="F9" s="83">
        <v>0.25809973488999999</v>
      </c>
      <c r="G9" s="51">
        <v>-0.13740855508701599</v>
      </c>
      <c r="H9" s="83">
        <v>0.22263462325042321</v>
      </c>
    </row>
    <row r="10" spans="1:8" ht="15" customHeight="1">
      <c r="A10" s="21" t="s">
        <v>7</v>
      </c>
      <c r="B10" s="85">
        <v>23.923668463729996</v>
      </c>
      <c r="C10" s="63">
        <v>0.10547790377824717</v>
      </c>
      <c r="D10" s="84">
        <v>26.44708686397</v>
      </c>
      <c r="E10" s="63">
        <v>4.1550176551701234E-2</v>
      </c>
      <c r="F10" s="84">
        <v>27.992777151959999</v>
      </c>
      <c r="G10" s="63">
        <v>4.7928863046299286E-2</v>
      </c>
      <c r="H10" s="84">
        <v>29.334439134361865</v>
      </c>
    </row>
    <row r="11" spans="1:8" ht="15" customHeight="1">
      <c r="A11" s="40" t="s">
        <v>8</v>
      </c>
      <c r="B11" s="83">
        <v>16.089001975000002</v>
      </c>
      <c r="C11" s="51">
        <v>0.13600026817263178</v>
      </c>
      <c r="D11" s="83">
        <v>18.27711055823</v>
      </c>
      <c r="E11" s="51">
        <v>0.28164966606567399</v>
      </c>
      <c r="F11" s="83">
        <v>23.803635534669997</v>
      </c>
      <c r="G11" s="51">
        <v>6.8097172049918164E-2</v>
      </c>
      <c r="H11" s="83">
        <v>25.424595799087964</v>
      </c>
    </row>
    <row r="12" spans="1:8" ht="15" customHeight="1">
      <c r="A12" s="22" t="s">
        <v>37</v>
      </c>
      <c r="B12" s="83">
        <v>5.0537080158200007</v>
      </c>
      <c r="C12" s="51">
        <v>0.41153682410805836</v>
      </c>
      <c r="D12" s="83">
        <v>7.1334949626199995</v>
      </c>
      <c r="E12" s="51">
        <v>0.10918220568329229</v>
      </c>
      <c r="F12" s="83">
        <v>8.0070637165900003</v>
      </c>
      <c r="G12" s="51">
        <v>-2.6302953467414292E-2</v>
      </c>
      <c r="H12" s="83">
        <v>7.7964542922419122</v>
      </c>
    </row>
    <row r="13" spans="1:8" ht="15" customHeight="1">
      <c r="A13" s="22" t="s">
        <v>36</v>
      </c>
      <c r="B13" s="83">
        <v>11.035293959180001</v>
      </c>
      <c r="C13" s="51">
        <v>9.8159266831210346E-3</v>
      </c>
      <c r="D13" s="83">
        <v>11.143615595610001</v>
      </c>
      <c r="E13" s="51">
        <v>0.39381556466065848</v>
      </c>
      <c r="F13" s="83">
        <v>15.79657181808</v>
      </c>
      <c r="G13" s="51">
        <v>0.11594728969419332</v>
      </c>
      <c r="H13" s="83">
        <v>17.628141506846053</v>
      </c>
    </row>
    <row r="14" spans="1:8" ht="15" customHeight="1">
      <c r="A14" s="41" t="s">
        <v>48</v>
      </c>
      <c r="B14" s="86">
        <v>2.1867167178000004</v>
      </c>
      <c r="C14" s="53">
        <v>1.9124638865922305E-2</v>
      </c>
      <c r="D14" s="86">
        <v>2.2285368853300001</v>
      </c>
      <c r="E14" s="53">
        <v>4.375522492382955E-2</v>
      </c>
      <c r="F14" s="86">
        <v>2.3262298100200001</v>
      </c>
      <c r="G14" s="53">
        <v>-3.0897436737772344E-3</v>
      </c>
      <c r="H14" s="86">
        <v>2.3190423561807387</v>
      </c>
    </row>
    <row r="15" spans="1:8" ht="15" customHeight="1">
      <c r="A15" s="41" t="s">
        <v>49</v>
      </c>
      <c r="B15" s="86">
        <v>5.53595797943</v>
      </c>
      <c r="C15" s="53">
        <v>-1.0757167115659994E-2</v>
      </c>
      <c r="D15" s="86">
        <v>5.4764067543000001</v>
      </c>
      <c r="E15" s="53">
        <v>4.867195418424064E-3</v>
      </c>
      <c r="F15" s="86">
        <v>5.5337569430000002</v>
      </c>
      <c r="G15" s="53">
        <v>-1.5849817975612801E-3</v>
      </c>
      <c r="H15" s="86">
        <v>5.5249860389732168</v>
      </c>
    </row>
    <row r="16" spans="1:8" s="3" customFormat="1" ht="15" customHeight="1">
      <c r="A16" s="40" t="s">
        <v>9</v>
      </c>
      <c r="B16" s="83">
        <v>6.3705775140400007</v>
      </c>
      <c r="C16" s="51">
        <v>-7.7369840387896849E-2</v>
      </c>
      <c r="D16" s="83">
        <v>5.8776869486000001</v>
      </c>
      <c r="E16" s="51">
        <v>-0.71281686488681051</v>
      </c>
      <c r="F16" s="83">
        <v>1.9232930286600001</v>
      </c>
      <c r="G16" s="51">
        <v>-0.1441850474890185</v>
      </c>
      <c r="H16" s="83">
        <v>1.6459829319873598</v>
      </c>
    </row>
    <row r="17" spans="1:8" s="3" customFormat="1" ht="15" customHeight="1">
      <c r="A17" s="22" t="s">
        <v>41</v>
      </c>
      <c r="B17" s="83">
        <v>4.5842437263600004</v>
      </c>
      <c r="C17" s="51">
        <v>-9.9916501632799415E-2</v>
      </c>
      <c r="D17" s="83">
        <v>4.1262021305900003</v>
      </c>
      <c r="E17" s="51">
        <v>-0.95208972412006465</v>
      </c>
      <c r="F17" s="83">
        <v>0.30438714219000002</v>
      </c>
      <c r="G17" s="51">
        <v>-0.59921705122085389</v>
      </c>
      <c r="H17" s="83">
        <v>0.12199317641736544</v>
      </c>
    </row>
    <row r="18" spans="1:8" ht="15" customHeight="1">
      <c r="A18" s="22" t="s">
        <v>38</v>
      </c>
      <c r="B18" s="83">
        <v>0.96692015572000001</v>
      </c>
      <c r="C18" s="51">
        <v>1.5144874500103489E-2</v>
      </c>
      <c r="D18" s="83">
        <v>0.98156404012999998</v>
      </c>
      <c r="E18" s="51">
        <v>-8.8376473846440984E-4</v>
      </c>
      <c r="F18" s="83">
        <v>0.89773578294</v>
      </c>
      <c r="G18" s="51">
        <v>-1.9573302146472904E-2</v>
      </c>
      <c r="H18" s="83">
        <v>0.88016412921281495</v>
      </c>
    </row>
    <row r="19" spans="1:8" ht="15" customHeight="1">
      <c r="A19" s="22" t="s">
        <v>39</v>
      </c>
      <c r="B19" s="83">
        <v>0.81941363196000006</v>
      </c>
      <c r="C19" s="51">
        <v>-6.0400330369919986E-2</v>
      </c>
      <c r="D19" s="83">
        <v>0.76992077788000002</v>
      </c>
      <c r="E19" s="51">
        <v>-8.5286033284243445E-2</v>
      </c>
      <c r="F19" s="83">
        <v>0.72117010353</v>
      </c>
      <c r="G19" s="51">
        <v>-0.10724859058110292</v>
      </c>
      <c r="H19" s="83">
        <v>0.64382562635717944</v>
      </c>
    </row>
    <row r="20" spans="1:8" ht="15" customHeight="1">
      <c r="A20" s="42" t="s">
        <v>10</v>
      </c>
      <c r="B20" s="83">
        <v>1.1132689521099999</v>
      </c>
      <c r="C20" s="51">
        <v>0.65352917831854884</v>
      </c>
      <c r="D20" s="83">
        <v>1.84082269563</v>
      </c>
      <c r="E20" s="51">
        <v>-5.5406968502123788E-2</v>
      </c>
      <c r="F20" s="83">
        <v>1.7664647767599999</v>
      </c>
      <c r="G20" s="51">
        <v>0.13135203843657672</v>
      </c>
      <c r="H20" s="83">
        <v>1.9984935260138383</v>
      </c>
    </row>
    <row r="21" spans="1:8" s="9" customFormat="1" ht="15" customHeight="1">
      <c r="A21" s="42" t="s">
        <v>31</v>
      </c>
      <c r="B21" s="83">
        <v>3.2630360380000008E-2</v>
      </c>
      <c r="C21" s="51">
        <v>1.5380025254259846</v>
      </c>
      <c r="D21" s="83">
        <v>8.2815937049999996E-2</v>
      </c>
      <c r="E21" s="51">
        <v>0.61998463535124304</v>
      </c>
      <c r="F21" s="83">
        <v>0.13478883655000001</v>
      </c>
      <c r="G21" s="51">
        <v>7.583758519526107E-2</v>
      </c>
      <c r="H21" s="83">
        <v>0.14501089642523077</v>
      </c>
    </row>
    <row r="22" spans="1:8" ht="15" customHeight="1">
      <c r="A22" s="20" t="s">
        <v>11</v>
      </c>
      <c r="B22" s="83">
        <v>0.3181896622</v>
      </c>
      <c r="C22" s="51">
        <v>0.1585880003489315</v>
      </c>
      <c r="D22" s="83">
        <v>0.36865072445999997</v>
      </c>
      <c r="E22" s="51">
        <v>7.0409044500508333E-2</v>
      </c>
      <c r="F22" s="83">
        <v>0.36459497532000001</v>
      </c>
      <c r="G22" s="51">
        <v>-0.66989127937969772</v>
      </c>
      <c r="H22" s="83">
        <v>0.12035598084747588</v>
      </c>
    </row>
    <row r="23" spans="1:8" s="9" customFormat="1" ht="15" customHeight="1">
      <c r="A23" s="43" t="s">
        <v>12</v>
      </c>
      <c r="B23" s="82">
        <v>4.7740163890999971</v>
      </c>
      <c r="C23" s="50">
        <v>0.1145664826180266</v>
      </c>
      <c r="D23" s="82">
        <v>5.3209586547600001</v>
      </c>
      <c r="E23" s="50">
        <v>7.355335817091091E-2</v>
      </c>
      <c r="F23" s="82">
        <v>5.7614561693000006</v>
      </c>
      <c r="G23" s="50">
        <v>0.21904520568340735</v>
      </c>
      <c r="H23" s="82">
        <v>7.0234755209402557</v>
      </c>
    </row>
    <row r="24" spans="1:8" s="9" customFormat="1" ht="15" customHeight="1">
      <c r="A24" s="44" t="s">
        <v>43</v>
      </c>
      <c r="B24" s="93">
        <v>2.8387869868899971</v>
      </c>
      <c r="C24" s="64">
        <v>0.23429664208749346</v>
      </c>
      <c r="D24" s="93">
        <v>3.5039052455199999</v>
      </c>
      <c r="E24" s="64">
        <v>3.2587045301865514E-2</v>
      </c>
      <c r="F24" s="93">
        <v>3.65577107337</v>
      </c>
      <c r="G24" s="64">
        <v>0.28256222328003044</v>
      </c>
      <c r="H24" s="93">
        <v>4.6887538756642506</v>
      </c>
    </row>
    <row r="25" spans="1:8" ht="15" customHeight="1">
      <c r="A25" s="25" t="s">
        <v>46</v>
      </c>
      <c r="B25" s="85">
        <v>9.0270139404999998</v>
      </c>
      <c r="C25" s="63">
        <v>7.2731988916551416E-2</v>
      </c>
      <c r="D25" s="84">
        <v>9.6835666183700013</v>
      </c>
      <c r="E25" s="63">
        <v>2.5831274540693228E-2</v>
      </c>
      <c r="F25" s="84">
        <v>10.0303168276</v>
      </c>
      <c r="G25" s="63">
        <v>8.4241960259223925E-2</v>
      </c>
      <c r="H25" s="84">
        <v>10.875290379178104</v>
      </c>
    </row>
    <row r="26" spans="1:8" ht="15" customHeight="1">
      <c r="A26" s="31" t="s">
        <v>13</v>
      </c>
      <c r="B26" s="83">
        <v>3.1515853336300008</v>
      </c>
      <c r="C26" s="62">
        <v>5.7076570927816928E-2</v>
      </c>
      <c r="D26" s="98">
        <v>3.3314670174600001</v>
      </c>
      <c r="E26" s="62">
        <v>-6.0432900992741456E-2</v>
      </c>
      <c r="F26" s="98">
        <v>3.19605471754</v>
      </c>
      <c r="G26" s="62">
        <v>4.9491608477275628E-2</v>
      </c>
      <c r="H26" s="98">
        <v>3.3542326062924395</v>
      </c>
    </row>
    <row r="27" spans="1:8" s="9" customFormat="1" ht="15" customHeight="1">
      <c r="A27" s="27" t="s">
        <v>42</v>
      </c>
      <c r="B27" s="83">
        <v>5.4697603863999991</v>
      </c>
      <c r="C27" s="51">
        <v>4.8660917136660764E-2</v>
      </c>
      <c r="D27" s="83">
        <v>5.7359239433199996</v>
      </c>
      <c r="E27" s="51">
        <v>0.10321665762838284</v>
      </c>
      <c r="F27" s="83">
        <v>6.34738768314</v>
      </c>
      <c r="G27" s="51">
        <v>0.10443895863938568</v>
      </c>
      <c r="H27" s="83">
        <v>7.0103022428476045</v>
      </c>
    </row>
    <row r="28" spans="1:8" ht="15" customHeight="1">
      <c r="A28" s="27" t="s">
        <v>34</v>
      </c>
      <c r="B28" s="83">
        <v>0.40566822047000001</v>
      </c>
      <c r="C28" s="51">
        <v>0.51891527730742593</v>
      </c>
      <c r="D28" s="83">
        <v>0.61617565759000004</v>
      </c>
      <c r="E28" s="51">
        <v>-0.23049601488810634</v>
      </c>
      <c r="F28" s="83">
        <v>0.48687442691999999</v>
      </c>
      <c r="G28" s="51">
        <v>4.9049820236261032E-2</v>
      </c>
      <c r="H28" s="83">
        <v>0.51075553003805862</v>
      </c>
    </row>
    <row r="29" spans="1:8" ht="15" customHeight="1">
      <c r="A29" s="45" t="s">
        <v>15</v>
      </c>
      <c r="B29" s="85">
        <v>2.8162903453900006</v>
      </c>
      <c r="C29" s="52">
        <v>0.24963133935419735</v>
      </c>
      <c r="D29" s="85">
        <v>3.5193246763200001</v>
      </c>
      <c r="E29" s="52">
        <v>0.18732825175677625</v>
      </c>
      <c r="F29" s="85">
        <v>4.2011139028299995</v>
      </c>
      <c r="G29" s="52">
        <v>7.272014412396488E-2</v>
      </c>
      <c r="H29" s="85">
        <v>4.5066195113249901</v>
      </c>
    </row>
    <row r="30" spans="1:8" ht="15" customHeight="1">
      <c r="A30" s="31" t="s">
        <v>16</v>
      </c>
      <c r="B30" s="83">
        <v>0.51502442367000001</v>
      </c>
      <c r="C30" s="62">
        <v>7.4681114607964227E-2</v>
      </c>
      <c r="D30" s="98">
        <v>0.55348702167999997</v>
      </c>
      <c r="E30" s="62">
        <v>1.5908659477825493E-2</v>
      </c>
      <c r="F30" s="98">
        <v>0.57174291361999996</v>
      </c>
      <c r="G30" s="62">
        <v>-4.4494108086143846E-2</v>
      </c>
      <c r="H30" s="83">
        <v>0.54630372262390492</v>
      </c>
    </row>
    <row r="31" spans="1:8" s="9" customFormat="1" ht="15" customHeight="1">
      <c r="A31" s="27" t="s">
        <v>53</v>
      </c>
      <c r="B31" s="83">
        <v>2.0047819090699996</v>
      </c>
      <c r="C31" s="51">
        <v>0.31044459755161768</v>
      </c>
      <c r="D31" s="83">
        <v>2.6271556220100001</v>
      </c>
      <c r="E31" s="51">
        <v>0.19569731637236054</v>
      </c>
      <c r="F31" s="83">
        <v>3.1617497722899999</v>
      </c>
      <c r="G31" s="51">
        <v>0.1621909284427705</v>
      </c>
      <c r="H31" s="83">
        <v>3.6745569033614331</v>
      </c>
    </row>
    <row r="32" spans="1:8" ht="15" customHeight="1">
      <c r="A32" s="27" t="s">
        <v>17</v>
      </c>
      <c r="B32" s="83">
        <v>0.29648401264999996</v>
      </c>
      <c r="C32" s="51">
        <v>0.14232814647518577</v>
      </c>
      <c r="D32" s="83">
        <v>0.33868203263000002</v>
      </c>
      <c r="E32" s="51">
        <v>0.3977204784574957</v>
      </c>
      <c r="F32" s="83">
        <v>0.46762121692000003</v>
      </c>
      <c r="G32" s="51">
        <v>-0.38890949554896148</v>
      </c>
      <c r="H32" s="83">
        <v>0.28575888533965133</v>
      </c>
    </row>
    <row r="33" spans="1:8" s="4" customFormat="1" ht="15" customHeight="1">
      <c r="A33" s="43" t="s">
        <v>45</v>
      </c>
      <c r="B33" s="82">
        <v>28.176666015130003</v>
      </c>
      <c r="C33" s="50">
        <v>9.3447138530731388E-2</v>
      </c>
      <c r="D33" s="82">
        <v>30.809694827580003</v>
      </c>
      <c r="E33" s="50">
        <v>3.1114948875934134E-2</v>
      </c>
      <c r="F33" s="82">
        <v>32.261637810259998</v>
      </c>
      <c r="G33" s="50">
        <v>2.8659926931721591E-2</v>
      </c>
      <c r="H33" s="82">
        <v>33.186253992599717</v>
      </c>
    </row>
    <row r="34" spans="1:8" s="4" customFormat="1" ht="15" customHeight="1">
      <c r="A34" s="25" t="s">
        <v>18</v>
      </c>
      <c r="B34" s="84">
        <v>26.739958809120001</v>
      </c>
      <c r="C34" s="63">
        <v>0.1206603478412831</v>
      </c>
      <c r="D34" s="84">
        <v>29.96641154029</v>
      </c>
      <c r="E34" s="63">
        <v>5.8826160638829395E-2</v>
      </c>
      <c r="F34" s="84">
        <v>32.193891054790001</v>
      </c>
      <c r="G34" s="63">
        <v>5.1163979777827384E-2</v>
      </c>
      <c r="H34" s="84">
        <v>33.841058645686857</v>
      </c>
    </row>
    <row r="35" spans="1:8" ht="15" customHeight="1">
      <c r="A35" s="44" t="s">
        <v>19</v>
      </c>
      <c r="B35" s="88">
        <v>-1.4367072060100023</v>
      </c>
      <c r="C35" s="64"/>
      <c r="D35" s="88">
        <v>-0.84328328729000002</v>
      </c>
      <c r="E35" s="64"/>
      <c r="F35" s="88">
        <v>-6.7746755470000003E-2</v>
      </c>
      <c r="G35" s="64"/>
      <c r="H35" s="88">
        <v>0.65480465308714031</v>
      </c>
    </row>
    <row r="36" spans="1:8" ht="15" customHeight="1">
      <c r="A36" s="31" t="s">
        <v>20</v>
      </c>
      <c r="B36" s="83">
        <v>1.9352294022100001</v>
      </c>
      <c r="C36" s="62">
        <v>-6.1065625002929891E-2</v>
      </c>
      <c r="D36" s="98">
        <v>1.8170534092399999</v>
      </c>
      <c r="E36" s="62">
        <v>0.15017184517876481</v>
      </c>
      <c r="F36" s="98">
        <v>2.1056850959300002</v>
      </c>
      <c r="G36" s="62">
        <v>0.10877056108185434</v>
      </c>
      <c r="H36" s="98">
        <v>2.3347216452760047</v>
      </c>
    </row>
    <row r="37" spans="1:8" ht="15" customHeight="1">
      <c r="A37" s="27" t="s">
        <v>21</v>
      </c>
      <c r="B37" s="83">
        <v>3.5308307738300004</v>
      </c>
      <c r="C37" s="51">
        <v>-0.28221075337154511</v>
      </c>
      <c r="D37" s="83">
        <v>2.5343923611200001</v>
      </c>
      <c r="E37" s="51">
        <v>7.0395536177216167E-2</v>
      </c>
      <c r="F37" s="83">
        <v>2.6967037164899996</v>
      </c>
      <c r="G37" s="51">
        <v>9.0511463844797024E-2</v>
      </c>
      <c r="H37" s="83">
        <v>2.9407863174252138</v>
      </c>
    </row>
    <row r="38" spans="1:8" ht="15" customHeight="1">
      <c r="A38" s="33" t="s">
        <v>35</v>
      </c>
      <c r="B38" s="92">
        <v>1.5956013716200002</v>
      </c>
      <c r="C38" s="57"/>
      <c r="D38" s="92">
        <v>0.71733895187999996</v>
      </c>
      <c r="E38" s="57"/>
      <c r="F38" s="92">
        <v>0.59101862055999999</v>
      </c>
      <c r="G38" s="57"/>
      <c r="H38" s="92">
        <v>0.60606467214920912</v>
      </c>
    </row>
    <row r="39" spans="1:8" ht="15" customHeight="1">
      <c r="A39" s="43" t="s">
        <v>22</v>
      </c>
      <c r="B39" s="82">
        <v>30.111895417340005</v>
      </c>
      <c r="C39" s="50">
        <v>8.3516921954764012E-2</v>
      </c>
      <c r="D39" s="82">
        <v>32.626748236819999</v>
      </c>
      <c r="E39" s="50">
        <v>3.7822037311055379E-2</v>
      </c>
      <c r="F39" s="82">
        <v>34.367322906190005</v>
      </c>
      <c r="G39" s="50">
        <v>3.3568303671332123E-2</v>
      </c>
      <c r="H39" s="82">
        <v>35.520975637875722</v>
      </c>
    </row>
    <row r="40" spans="1:8" ht="15" customHeight="1">
      <c r="A40" s="25" t="s">
        <v>23</v>
      </c>
      <c r="B40" s="84">
        <v>30.270789582950002</v>
      </c>
      <c r="C40" s="63">
        <v>7.3668852024793452E-2</v>
      </c>
      <c r="D40" s="84">
        <v>32.500803901410002</v>
      </c>
      <c r="E40" s="63">
        <v>5.9739174464445988E-2</v>
      </c>
      <c r="F40" s="84">
        <v>34.89059477128</v>
      </c>
      <c r="G40" s="63">
        <v>5.4205157700230489E-2</v>
      </c>
      <c r="H40" s="84">
        <v>36.781844963112071</v>
      </c>
    </row>
    <row r="41" spans="1:8" ht="15" customHeight="1">
      <c r="A41" s="46" t="s">
        <v>24</v>
      </c>
      <c r="B41" s="92">
        <v>0.15889416560999775</v>
      </c>
      <c r="C41" s="65"/>
      <c r="D41" s="91">
        <v>-0.12594433541</v>
      </c>
      <c r="E41" s="65"/>
      <c r="F41" s="92">
        <v>0.52327186509000001</v>
      </c>
      <c r="G41" s="65"/>
      <c r="H41" s="92">
        <v>1.2608693252363494</v>
      </c>
    </row>
    <row r="42" spans="1:8" ht="21" customHeight="1">
      <c r="A42" s="32" t="s">
        <v>55</v>
      </c>
      <c r="B42" s="93">
        <v>26.100199040340001</v>
      </c>
      <c r="C42" s="55">
        <v>2.8090212242704915E-2</v>
      </c>
      <c r="D42" s="93">
        <v>26.833359170959998</v>
      </c>
      <c r="E42" s="55">
        <v>2.7529980979291269E-2</v>
      </c>
      <c r="F42" s="93">
        <v>27.722497317240002</v>
      </c>
      <c r="G42" s="55">
        <v>2.1861835361142168E-2</v>
      </c>
      <c r="H42" s="93">
        <v>28.328561989389211</v>
      </c>
    </row>
    <row r="43" spans="1:8" s="3" customFormat="1" ht="15" customHeight="1">
      <c r="A43" s="24" t="s">
        <v>26</v>
      </c>
      <c r="B43" s="90"/>
      <c r="C43" s="51"/>
      <c r="D43" s="83"/>
      <c r="E43" s="51"/>
      <c r="F43" s="83"/>
      <c r="G43" s="51"/>
      <c r="H43" s="83"/>
    </row>
    <row r="44" spans="1:8" ht="15" customHeight="1">
      <c r="A44" s="27" t="s">
        <v>29</v>
      </c>
      <c r="B44" s="94">
        <v>0.19955202089252114</v>
      </c>
      <c r="C44" s="59">
        <v>0.16405974902984621</v>
      </c>
      <c r="D44" s="94">
        <v>0.20119261838281971</v>
      </c>
      <c r="E44" s="59">
        <v>0.61481920621850872</v>
      </c>
      <c r="F44" s="94">
        <v>0.20581938469426192</v>
      </c>
      <c r="G44" s="106">
        <v>3.3608254906083297</v>
      </c>
      <c r="H44" s="104">
        <v>0.23942763960034522</v>
      </c>
    </row>
    <row r="45" spans="1:8" ht="15" customHeight="1">
      <c r="A45" s="27" t="s">
        <v>27</v>
      </c>
      <c r="B45" s="94">
        <v>0.11866018755417057</v>
      </c>
      <c r="C45" s="59">
        <v>1.382719238080131</v>
      </c>
      <c r="D45" s="94">
        <v>0.13248737993497198</v>
      </c>
      <c r="E45" s="59">
        <v>-0.11220091872111981</v>
      </c>
      <c r="F45" s="94">
        <v>0.13059694125825705</v>
      </c>
      <c r="G45" s="106">
        <v>2.92409153371303</v>
      </c>
      <c r="H45" s="104">
        <v>0.15983785659538735</v>
      </c>
    </row>
    <row r="46" spans="1:8" ht="15" customHeight="1">
      <c r="A46" s="27" t="s">
        <v>30</v>
      </c>
      <c r="B46" s="94">
        <v>1.0909781282042836</v>
      </c>
      <c r="C46" s="99">
        <v>-7.6372651654946111</v>
      </c>
      <c r="D46" s="94">
        <v>1.0146054765493373</v>
      </c>
      <c r="E46" s="59">
        <v>-1.364733255267403</v>
      </c>
      <c r="F46" s="94">
        <v>0.99034465807901906</v>
      </c>
      <c r="G46" s="106">
        <v>-2.4634631729627765</v>
      </c>
      <c r="H46" s="104">
        <v>0.96571002634939129</v>
      </c>
    </row>
    <row r="47" spans="1:8" ht="15" customHeight="1">
      <c r="A47" s="33" t="s">
        <v>28</v>
      </c>
      <c r="B47" s="95">
        <v>5.4671364555705768</v>
      </c>
      <c r="C47" s="60">
        <v>-0.42418068162267186</v>
      </c>
      <c r="D47" s="95">
        <v>5.0429557739479005</v>
      </c>
      <c r="E47" s="60">
        <v>-0.21721723545768867</v>
      </c>
      <c r="F47" s="95">
        <v>4.8117171254308442</v>
      </c>
      <c r="G47" s="107">
        <v>-0.77830632974592184</v>
      </c>
      <c r="H47" s="105">
        <v>4.0334107956849223</v>
      </c>
    </row>
    <row r="48" spans="1:8" ht="15">
      <c r="A48" s="34" t="s">
        <v>69</v>
      </c>
      <c r="B48" s="13"/>
      <c r="C48" s="77"/>
      <c r="D48" s="77"/>
      <c r="E48" s="77"/>
      <c r="F48" s="77"/>
      <c r="G48" s="77"/>
      <c r="H48" s="77"/>
    </row>
    <row r="49" spans="1:8" ht="27.75" customHeight="1">
      <c r="A49" s="137" t="s">
        <v>50</v>
      </c>
      <c r="B49" s="137"/>
      <c r="C49" s="137"/>
      <c r="D49" s="137"/>
      <c r="E49" s="137"/>
      <c r="F49" s="137"/>
      <c r="G49" s="137"/>
      <c r="H49" s="137"/>
    </row>
    <row r="50" spans="1:8" ht="28.5" customHeight="1">
      <c r="A50" s="136" t="s">
        <v>84</v>
      </c>
      <c r="B50" s="136"/>
      <c r="C50" s="136"/>
      <c r="D50" s="136"/>
      <c r="E50" s="136"/>
      <c r="F50" s="136"/>
      <c r="G50" s="136"/>
      <c r="H50" s="136"/>
    </row>
    <row r="51" spans="1:8" ht="15" customHeight="1">
      <c r="A51" s="11"/>
      <c r="B51" s="13"/>
      <c r="C51" s="77"/>
      <c r="D51" s="77"/>
      <c r="E51" s="77"/>
      <c r="F51" s="77"/>
      <c r="G51" s="77"/>
      <c r="H51" s="77"/>
    </row>
    <row r="53" spans="1:8">
      <c r="A53" s="11"/>
    </row>
  </sheetData>
  <mergeCells count="4">
    <mergeCell ref="E2:F2"/>
    <mergeCell ref="G2:H2"/>
    <mergeCell ref="A49:H49"/>
    <mergeCell ref="A50:H50"/>
  </mergeCells>
  <phoneticPr fontId="7" type="noConversion"/>
  <pageMargins left="0.25" right="0.25" top="0.75" bottom="0.75" header="0.3" footer="0.3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Normal="100" zoomScaleSheetLayoutView="100" workbookViewId="0">
      <selection activeCell="G27" sqref="G27"/>
    </sheetView>
  </sheetViews>
  <sheetFormatPr baseColWidth="10" defaultColWidth="11.42578125" defaultRowHeight="12.75"/>
  <cols>
    <col min="1" max="1" width="61.85546875" style="2" customWidth="1"/>
    <col min="2" max="2" width="11.85546875" style="2" customWidth="1"/>
    <col min="3" max="3" width="12.42578125" style="2" bestFit="1" customWidth="1"/>
    <col min="4" max="6" width="11.42578125" style="2"/>
    <col min="7" max="8" width="11.42578125" style="103"/>
    <col min="9" max="16384" width="11.42578125" style="2"/>
  </cols>
  <sheetData>
    <row r="1" spans="1:8" ht="18" customHeight="1">
      <c r="A1" s="12" t="s">
        <v>80</v>
      </c>
      <c r="B1" s="13"/>
      <c r="C1" s="13"/>
      <c r="D1" s="13"/>
      <c r="E1" s="75"/>
      <c r="F1" s="75"/>
      <c r="G1" s="121"/>
      <c r="H1" s="121"/>
    </row>
    <row r="2" spans="1:8" ht="15">
      <c r="A2" s="14" t="s">
        <v>0</v>
      </c>
      <c r="B2" s="13"/>
      <c r="D2" s="75"/>
      <c r="E2" s="133" t="s">
        <v>58</v>
      </c>
      <c r="F2" s="134"/>
      <c r="G2" s="133" t="s">
        <v>66</v>
      </c>
      <c r="H2" s="134"/>
    </row>
    <row r="3" spans="1:8" ht="30" customHeight="1">
      <c r="A3" s="15"/>
      <c r="B3" s="18" t="s">
        <v>60</v>
      </c>
      <c r="C3" s="17" t="s">
        <v>57</v>
      </c>
      <c r="D3" s="18" t="s">
        <v>61</v>
      </c>
      <c r="E3" s="17" t="s">
        <v>59</v>
      </c>
      <c r="F3" s="18" t="s">
        <v>62</v>
      </c>
      <c r="G3" s="124" t="s">
        <v>64</v>
      </c>
      <c r="H3" s="131" t="s">
        <v>67</v>
      </c>
    </row>
    <row r="4" spans="1:8" s="4" customFormat="1" ht="15" customHeight="1">
      <c r="A4" s="19" t="s">
        <v>1</v>
      </c>
      <c r="B4" s="81">
        <f>+'2A3-Sect Co'!B4+'2A4-Dpts'!B4+'2A5-Reg'!B4</f>
        <v>168.61031078941002</v>
      </c>
      <c r="C4" s="61">
        <f>+D4/B4-1</f>
        <v>1.9938982801347871E-2</v>
      </c>
      <c r="D4" s="81">
        <f>+'2A3-Sect Co'!D4+'2A4-Dpts'!D4+'2A5-Reg'!D4</f>
        <v>171.97222887637</v>
      </c>
      <c r="E4" s="61">
        <f>+F4/D4-1</f>
        <v>2.8948873223471061E-3</v>
      </c>
      <c r="F4" s="81">
        <f>+'2A3-Sect Co'!F4+'2A4-Dpts'!F4+'2A5-Reg'!F4</f>
        <v>172.47006910153999</v>
      </c>
      <c r="G4" s="50">
        <v>4.0132978315317036E-3</v>
      </c>
      <c r="H4" s="82">
        <v>173.16224285586932</v>
      </c>
    </row>
    <row r="5" spans="1:8" s="4" customFormat="1" ht="15" customHeight="1">
      <c r="A5" s="20" t="s">
        <v>2</v>
      </c>
      <c r="B5" s="83">
        <f>+'2A3-Sect Co'!B5+'2A4-Dpts'!B5+'2A5-Reg'!B5</f>
        <v>29.911302963650002</v>
      </c>
      <c r="C5" s="51">
        <f t="shared" ref="C5:C15" si="0">+D5/B5-1</f>
        <v>2.0830889254045637E-2</v>
      </c>
      <c r="D5" s="83">
        <f>+'2A3-Sect Co'!D5+'2A4-Dpts'!D5+'2A5-Reg'!D5</f>
        <v>30.534382003130002</v>
      </c>
      <c r="E5" s="51">
        <f t="shared" ref="E5:E15" si="1">+F5/D5-1</f>
        <v>1.0567897868930975E-2</v>
      </c>
      <c r="F5" s="83">
        <f>+'2A3-Sect Co'!F5+'2A4-Dpts'!F5+'2A5-Reg'!F5</f>
        <v>30.857066233630004</v>
      </c>
      <c r="G5" s="51">
        <v>2.4449402962281708E-2</v>
      </c>
      <c r="H5" s="83">
        <v>31.611503080209843</v>
      </c>
    </row>
    <row r="6" spans="1:8" s="4" customFormat="1" ht="15" customHeight="1">
      <c r="A6" s="20" t="s">
        <v>3</v>
      </c>
      <c r="B6" s="83">
        <f>+'2A3-Sect Co'!B6+'2A4-Dpts'!B6+'2A5-Reg'!B6</f>
        <v>60.677413599179992</v>
      </c>
      <c r="C6" s="51">
        <f t="shared" si="0"/>
        <v>2.8551354332997159E-2</v>
      </c>
      <c r="D6" s="83">
        <f>+'2A3-Sect Co'!D6+'2A4-Dpts'!D6+'2A5-Reg'!D6</f>
        <v>62.409835934859998</v>
      </c>
      <c r="E6" s="51">
        <f t="shared" si="1"/>
        <v>8.7042676549735631E-3</v>
      </c>
      <c r="F6" s="83">
        <f>+'2A3-Sect Co'!F6+'2A4-Dpts'!F6+'2A5-Reg'!F6</f>
        <v>62.953067851140005</v>
      </c>
      <c r="G6" s="51">
        <v>1.0596312395504848E-2</v>
      </c>
      <c r="H6" s="83">
        <v>63.6201382243461</v>
      </c>
    </row>
    <row r="7" spans="1:8" s="4" customFormat="1" ht="15" customHeight="1">
      <c r="A7" s="20" t="s">
        <v>4</v>
      </c>
      <c r="B7" s="83">
        <f>+'2A3-Sect Co'!B7+'2A4-Dpts'!B7+'2A5-Reg'!B7</f>
        <v>4.4041896075600002</v>
      </c>
      <c r="C7" s="51">
        <f t="shared" si="0"/>
        <v>-9.2188362731490114E-2</v>
      </c>
      <c r="D7" s="83">
        <f>+'2A3-Sect Co'!D7+'2A4-Dpts'!D7+'2A5-Reg'!D7</f>
        <v>3.99817457848</v>
      </c>
      <c r="E7" s="51">
        <f t="shared" si="1"/>
        <v>-6.4278926483921639E-2</v>
      </c>
      <c r="F7" s="83">
        <f>+'2A3-Sect Co'!F7+'2A4-Dpts'!F7+'2A5-Reg'!F7</f>
        <v>3.7411762086799998</v>
      </c>
      <c r="G7" s="51">
        <v>-6.7714449132014964E-2</v>
      </c>
      <c r="H7" s="83">
        <v>3.4878445226034334</v>
      </c>
    </row>
    <row r="8" spans="1:8" ht="15" customHeight="1">
      <c r="A8" s="20" t="s">
        <v>5</v>
      </c>
      <c r="B8" s="83">
        <f>+'2A3-Sect Co'!B8+'2A4-Dpts'!B8+'2A5-Reg'!B8</f>
        <v>68.35560071893002</v>
      </c>
      <c r="C8" s="51">
        <f t="shared" si="0"/>
        <v>1.8331969045850993E-2</v>
      </c>
      <c r="D8" s="83">
        <f>+'2A3-Sect Co'!D8+'2A4-Dpts'!D8+'2A5-Reg'!D8</f>
        <v>69.608693475419997</v>
      </c>
      <c r="E8" s="51">
        <f t="shared" si="1"/>
        <v>5.9864382032559504E-4</v>
      </c>
      <c r="F8" s="83">
        <f>+'2A3-Sect Co'!F8+'2A4-Dpts'!F8+'2A5-Reg'!F8</f>
        <v>69.650364289609996</v>
      </c>
      <c r="G8" s="51">
        <v>-1.4687092538543389E-3</v>
      </c>
      <c r="H8" s="83">
        <v>69.548068155043524</v>
      </c>
    </row>
    <row r="9" spans="1:8" s="4" customFormat="1" ht="15" customHeight="1">
      <c r="A9" s="20" t="s">
        <v>6</v>
      </c>
      <c r="B9" s="83">
        <f>+'2A3-Sect Co'!B9+'2A4-Dpts'!B9+'2A5-Reg'!B9</f>
        <v>5.2618039010900004</v>
      </c>
      <c r="C9" s="51">
        <f t="shared" si="0"/>
        <v>3.0282197015550461E-2</v>
      </c>
      <c r="D9" s="83">
        <f>+'2A3-Sect Co'!D9+'2A4-Dpts'!D9+'2A5-Reg'!D9</f>
        <v>5.42114288348</v>
      </c>
      <c r="E9" s="51">
        <f t="shared" si="1"/>
        <v>-2.8176413771618947E-2</v>
      </c>
      <c r="F9" s="83">
        <f>+'2A3-Sect Co'!F9+'2A4-Dpts'!F9+'2A5-Reg'!F9</f>
        <v>5.2683945184800001</v>
      </c>
      <c r="G9" s="51">
        <v>-7.0933496628377557E-2</v>
      </c>
      <c r="H9" s="83">
        <v>4.8946888736664365</v>
      </c>
    </row>
    <row r="10" spans="1:8" ht="15" customHeight="1">
      <c r="A10" s="21" t="s">
        <v>7</v>
      </c>
      <c r="B10" s="84">
        <f>+'2A3-Sect Co'!B10+'2A4-Dpts'!B10+'2A5-Reg'!B10</f>
        <v>197.10985481406999</v>
      </c>
      <c r="C10" s="63">
        <f t="shared" si="0"/>
        <v>2.3310655743590925E-2</v>
      </c>
      <c r="D10" s="84">
        <f>+'2A3-Sect Co'!D10+'2A4-Dpts'!D10+'2A5-Reg'!D10</f>
        <v>201.70461478330998</v>
      </c>
      <c r="E10" s="63">
        <f t="shared" si="1"/>
        <v>1.0751018661965928E-2</v>
      </c>
      <c r="F10" s="84">
        <f>+'2A3-Sect Co'!F10+'2A4-Dpts'!F10+'2A5-Reg'!F10</f>
        <v>203.87314486104998</v>
      </c>
      <c r="G10" s="52">
        <v>2.0715509914885244E-2</v>
      </c>
      <c r="H10" s="85">
        <v>208.09648101479789</v>
      </c>
    </row>
    <row r="11" spans="1:8" ht="15" customHeight="1">
      <c r="A11" s="20" t="s">
        <v>8</v>
      </c>
      <c r="B11" s="83">
        <f>+'2A3-Sect Co'!B11+'2A4-Dpts'!B11+'2A5-Reg'!B11</f>
        <v>128.89530833200001</v>
      </c>
      <c r="C11" s="51">
        <f t="shared" si="0"/>
        <v>3.8262838481341266E-2</v>
      </c>
      <c r="D11" s="83">
        <f>+'2A3-Sect Co'!D11+'2A4-Dpts'!D11+'2A5-Reg'!D11</f>
        <v>133.82720869571</v>
      </c>
      <c r="E11" s="51">
        <f t="shared" si="1"/>
        <v>5.2808206818159231E-2</v>
      </c>
      <c r="F11" s="83">
        <f>+'2A3-Sect Co'!F11+'2A4-Dpts'!F11+'2A5-Reg'!F11</f>
        <v>140.89438361041002</v>
      </c>
      <c r="G11" s="51">
        <v>2.9808210147928005E-2</v>
      </c>
      <c r="H11" s="83">
        <v>145.09419300573191</v>
      </c>
    </row>
    <row r="12" spans="1:8" ht="15" customHeight="1">
      <c r="A12" s="22" t="s">
        <v>37</v>
      </c>
      <c r="B12" s="83">
        <f>+'2A3-Sect Co'!B12+'2A4-Dpts'!B12+'2A5-Reg'!B12</f>
        <v>82.188766118240011</v>
      </c>
      <c r="C12" s="51">
        <f t="shared" si="0"/>
        <v>3.0579517137953705E-2</v>
      </c>
      <c r="D12" s="83">
        <f>+'2A3-Sect Co'!D12+'2A4-Dpts'!D12+'2A5-Reg'!D12</f>
        <v>84.702058900300003</v>
      </c>
      <c r="E12" s="51">
        <f t="shared" si="1"/>
        <v>2.3724964723530251E-2</v>
      </c>
      <c r="F12" s="83">
        <f>+'2A3-Sect Co'!F12+'2A4-Dpts'!F12+'2A5-Reg'!F12</f>
        <v>86.711612259719999</v>
      </c>
      <c r="G12" s="51">
        <v>2.7421587755541488E-2</v>
      </c>
      <c r="H12" s="83">
        <v>89.089382344724399</v>
      </c>
    </row>
    <row r="13" spans="1:8" s="4" customFormat="1" ht="15" customHeight="1">
      <c r="A13" s="22" t="s">
        <v>36</v>
      </c>
      <c r="B13" s="83">
        <f>+'2A3-Sect Co'!B13+'2A4-Dpts'!B13+'2A5-Reg'!B13</f>
        <v>46.706542213760002</v>
      </c>
      <c r="C13" s="51">
        <f t="shared" si="0"/>
        <v>5.1783057940381072E-2</v>
      </c>
      <c r="D13" s="83">
        <f>+'2A3-Sect Co'!D13+'2A4-Dpts'!D13+'2A5-Reg'!D13</f>
        <v>49.125149795409996</v>
      </c>
      <c r="E13" s="51">
        <f t="shared" si="1"/>
        <v>0.10295381443808971</v>
      </c>
      <c r="F13" s="83">
        <f>+'2A3-Sect Co'!F13+'2A4-Dpts'!F13+'2A5-Reg'!F13</f>
        <v>54.182771351689993</v>
      </c>
      <c r="G13" s="51">
        <v>3.3627650706366419E-2</v>
      </c>
      <c r="H13" s="83">
        <v>56.004810661007539</v>
      </c>
    </row>
    <row r="14" spans="1:8" ht="15" customHeight="1">
      <c r="A14" s="20" t="s">
        <v>9</v>
      </c>
      <c r="B14" s="83">
        <f>+'2A3-Sect Co'!B14+'2A4-Dpts'!B17+'2A5-Reg'!B16</f>
        <v>41.211379879079992</v>
      </c>
      <c r="C14" s="51">
        <f t="shared" si="0"/>
        <v>-5.5610027858672861E-2</v>
      </c>
      <c r="D14" s="83">
        <f>+'2A3-Sect Co'!D14+'2A4-Dpts'!D17+'2A5-Reg'!D16</f>
        <v>38.919613895910004</v>
      </c>
      <c r="E14" s="51">
        <f t="shared" si="1"/>
        <v>-0.10850907947865873</v>
      </c>
      <c r="F14" s="83">
        <f>+'2A3-Sect Co'!F14+'2A4-Dpts'!F17+'2A5-Reg'!F16</f>
        <v>34.696482418399995</v>
      </c>
      <c r="G14" s="51">
        <v>-4.4076383151837595E-3</v>
      </c>
      <c r="H14" s="83">
        <v>34.543552873090555</v>
      </c>
    </row>
    <row r="15" spans="1:8" ht="15" customHeight="1">
      <c r="A15" s="22" t="s">
        <v>47</v>
      </c>
      <c r="B15" s="83">
        <f>+'2A3-Sect Co'!B15+'2A4-Dpts'!B18+'2A5-Reg'!B17</f>
        <v>33.271577769709999</v>
      </c>
      <c r="C15" s="51">
        <f t="shared" si="0"/>
        <v>-7.1038379735684054E-2</v>
      </c>
      <c r="D15" s="83">
        <f>+'2A3-Sect Co'!D15+'2A4-Dpts'!D18+'2A5-Reg'!D17</f>
        <v>30.908018793699995</v>
      </c>
      <c r="E15" s="51">
        <f t="shared" si="1"/>
        <v>-0.13235170683550279</v>
      </c>
      <c r="F15" s="83">
        <f>+'2A3-Sect Co'!F15+'2A4-Dpts'!F18+'2A5-Reg'!F17</f>
        <v>26.817289751450001</v>
      </c>
      <c r="G15" s="51"/>
      <c r="H15" s="83"/>
    </row>
    <row r="16" spans="1:8" ht="15" customHeight="1">
      <c r="A16" s="22" t="s">
        <v>38</v>
      </c>
      <c r="B16" s="83">
        <f>+'2A3-Sect Co'!B16+'2A4-Dpts'!B19+'2A5-Reg'!B18</f>
        <v>1.6094945497100002</v>
      </c>
      <c r="C16" s="51">
        <f>+D16/B16-1</f>
        <v>0.10022737943975368</v>
      </c>
      <c r="D16" s="83">
        <f>+'2A3-Sect Co'!D16+'2A4-Dpts'!D19+'2A5-Reg'!D18</f>
        <v>1.7708099706499998</v>
      </c>
      <c r="E16" s="51">
        <f>+F16/D16-1</f>
        <v>-1.9790230849635604E-2</v>
      </c>
      <c r="F16" s="83">
        <f>+'2A3-Sect Co'!F16+'2A4-Dpts'!F19+'2A5-Reg'!F18</f>
        <v>1.7357652325399999</v>
      </c>
      <c r="G16" s="51"/>
      <c r="H16" s="83"/>
    </row>
    <row r="17" spans="1:8" ht="15" customHeight="1">
      <c r="A17" s="22" t="s">
        <v>52</v>
      </c>
      <c r="B17" s="83">
        <f>+'2A3-Sect Co'!B17+'2A4-Dpts'!B20+'2A5-Reg'!B19</f>
        <v>6.3303075616600015</v>
      </c>
      <c r="C17" s="51">
        <f t="shared" ref="C17:C32" si="2">+D17/B17-1</f>
        <v>-1.4141876872176162E-2</v>
      </c>
      <c r="D17" s="83">
        <f>+'2A3-Sect Co'!D17+'2A4-Dpts'!D20+'2A5-Reg'!D19</f>
        <v>6.24078513156</v>
      </c>
      <c r="E17" s="51">
        <f t="shared" ref="E17:E32" si="3">+F17/D17-1</f>
        <v>-1.5600232358210286E-2</v>
      </c>
      <c r="F17" s="83">
        <f>+'2A3-Sect Co'!F17+'2A4-Dpts'!F20+'2A5-Reg'!F19</f>
        <v>6.1434274334100003</v>
      </c>
      <c r="G17" s="51"/>
      <c r="H17" s="83"/>
    </row>
    <row r="18" spans="1:8" ht="15" customHeight="1">
      <c r="A18" s="20" t="s">
        <v>10</v>
      </c>
      <c r="B18" s="83">
        <f>+'2A3-Sect Co'!B18+'2A4-Dpts'!B21+'2A5-Reg'!B20</f>
        <v>10.811305149419999</v>
      </c>
      <c r="C18" s="51">
        <f t="shared" si="2"/>
        <v>0.12566574921279394</v>
      </c>
      <c r="D18" s="83">
        <f>+'2A3-Sect Co'!D18+'2A4-Dpts'!D21+'2A5-Reg'!D20</f>
        <v>12.169915910989999</v>
      </c>
      <c r="E18" s="51">
        <f t="shared" si="3"/>
        <v>-6.1218417316031726E-2</v>
      </c>
      <c r="F18" s="83">
        <f>+'2A3-Sect Co'!F18+'2A4-Dpts'!F21+'2A5-Reg'!F20</f>
        <v>11.424892920049999</v>
      </c>
      <c r="G18" s="51">
        <v>1.889261580191115E-2</v>
      </c>
      <c r="H18" s="83">
        <v>11.640739032566479</v>
      </c>
    </row>
    <row r="19" spans="1:8" ht="15" customHeight="1">
      <c r="A19" s="20" t="s">
        <v>31</v>
      </c>
      <c r="B19" s="83">
        <f>+'2A3-Sect Co'!B19+'2A4-Dpts'!B22+'2A5-Reg'!B21</f>
        <v>8.8928857702700004</v>
      </c>
      <c r="C19" s="51">
        <f t="shared" si="2"/>
        <v>4.0919493404102392E-2</v>
      </c>
      <c r="D19" s="83">
        <f>+'2A3-Sect Co'!D19+'2A4-Dpts'!D22+'2A5-Reg'!D21</f>
        <v>9.2567781508899998</v>
      </c>
      <c r="E19" s="51">
        <f t="shared" si="3"/>
        <v>6.5910730605695633E-2</v>
      </c>
      <c r="F19" s="83">
        <f>+'2A3-Sect Co'!F19+'2A4-Dpts'!F22+'2A5-Reg'!F21</f>
        <v>9.8668991618700002</v>
      </c>
      <c r="G19" s="51">
        <v>4.7158031796091571E-2</v>
      </c>
      <c r="H19" s="83">
        <v>10.332202706274295</v>
      </c>
    </row>
    <row r="20" spans="1:8" ht="15" customHeight="1">
      <c r="A20" s="23" t="s">
        <v>11</v>
      </c>
      <c r="B20" s="100">
        <f>+'2A3-Sect Co'!B20+'2A4-Dpts'!B23+'2A5-Reg'!B22</f>
        <v>7.2989756823</v>
      </c>
      <c r="C20" s="57">
        <f t="shared" si="2"/>
        <v>3.1802057797355898E-2</v>
      </c>
      <c r="D20" s="100">
        <f>+'2A3-Sect Co'!D20+'2A4-Dpts'!D23+'2A5-Reg'!D22</f>
        <v>7.5310981288099992</v>
      </c>
      <c r="E20" s="57">
        <f t="shared" si="3"/>
        <v>-7.1783871255362675E-2</v>
      </c>
      <c r="F20" s="100">
        <f>+'2A3-Sect Co'!F20+'2A4-Dpts'!F23+'2A5-Reg'!F22</f>
        <v>6.9904867503199997</v>
      </c>
      <c r="G20" s="57">
        <v>-7.2197168982869542E-2</v>
      </c>
      <c r="H20" s="100">
        <v>6.4857933971346364</v>
      </c>
    </row>
    <row r="21" spans="1:8" s="4" customFormat="1" ht="15" customHeight="1">
      <c r="A21" s="24" t="s">
        <v>12</v>
      </c>
      <c r="B21" s="81">
        <f>+'2A3-Sect Co'!B21+'2A4-Dpts'!B24+'2A5-Reg'!B23</f>
        <v>28.49954402465999</v>
      </c>
      <c r="C21" s="61">
        <f t="shared" si="2"/>
        <v>4.3258301999964166E-2</v>
      </c>
      <c r="D21" s="81">
        <f>+'2A3-Sect Co'!D21+'2A4-Dpts'!D24+'2A5-Reg'!D23</f>
        <v>29.732385906940003</v>
      </c>
      <c r="E21" s="61">
        <f t="shared" si="3"/>
        <v>5.6190911075859162E-2</v>
      </c>
      <c r="F21" s="81">
        <f>+'2A3-Sect Co'!F21+'2A4-Dpts'!F24+'2A5-Reg'!F23</f>
        <v>31.403075759509999</v>
      </c>
      <c r="G21" s="50">
        <v>0.11244638666800655</v>
      </c>
      <c r="H21" s="82">
        <v>34.934238158928565</v>
      </c>
    </row>
    <row r="22" spans="1:8" s="4" customFormat="1" ht="15" customHeight="1">
      <c r="A22" s="25" t="s">
        <v>43</v>
      </c>
      <c r="B22" s="84">
        <f>+B21-B34</f>
        <v>15.074043104279989</v>
      </c>
      <c r="C22" s="63">
        <f t="shared" si="2"/>
        <v>7.7330319411720527E-2</v>
      </c>
      <c r="D22" s="84">
        <f>+D21-D34</f>
        <v>16.239723672360004</v>
      </c>
      <c r="E22" s="63">
        <f t="shared" si="3"/>
        <v>6.8330782859234107E-2</v>
      </c>
      <c r="F22" s="84">
        <f>+F21-F34</f>
        <v>17.349396704309999</v>
      </c>
      <c r="G22" s="52">
        <v>0.19308795156803327</v>
      </c>
      <c r="H22" s="85">
        <v>20.699356174886404</v>
      </c>
    </row>
    <row r="23" spans="1:8" ht="15" customHeight="1">
      <c r="A23" s="26" t="s">
        <v>46</v>
      </c>
      <c r="B23" s="81">
        <f>+'2A3-Sect Co'!B23+'2A4-Dpts'!B26+'2A5-Reg'!B25</f>
        <v>45.49127029033</v>
      </c>
      <c r="C23" s="61">
        <f t="shared" si="2"/>
        <v>6.155568396020894E-2</v>
      </c>
      <c r="D23" s="81">
        <f>+'2A3-Sect Co'!D23+'2A4-Dpts'!D26+'2A5-Reg'!D25</f>
        <v>48.29151654727</v>
      </c>
      <c r="E23" s="61">
        <f t="shared" si="3"/>
        <v>5.214730597816275E-2</v>
      </c>
      <c r="F23" s="81">
        <f>+'2A3-Sect Co'!F23+'2A4-Dpts'!F26+'2A5-Reg'!F25</f>
        <v>50.809789036810002</v>
      </c>
      <c r="G23" s="50">
        <v>8.483998070517762E-2</v>
      </c>
      <c r="H23" s="82">
        <v>55.120490558327106</v>
      </c>
    </row>
    <row r="24" spans="1:8" s="4" customFormat="1" ht="15" customHeight="1">
      <c r="A24" s="27" t="s">
        <v>13</v>
      </c>
      <c r="B24" s="83">
        <f>+'2A3-Sect Co'!B24+'2A4-Dpts'!B27+'2A5-Reg'!B26</f>
        <v>31.339020863039998</v>
      </c>
      <c r="C24" s="51">
        <f t="shared" si="2"/>
        <v>7.0337366199582529E-2</v>
      </c>
      <c r="D24" s="83">
        <f>+'2A3-Sect Co'!D24+'2A4-Dpts'!D27+'2A5-Reg'!D26</f>
        <v>33.543325049819998</v>
      </c>
      <c r="E24" s="51">
        <f t="shared" si="3"/>
        <v>6.5288260571882306E-2</v>
      </c>
      <c r="F24" s="83">
        <f>+'2A3-Sect Co'!F24+'2A4-Dpts'!F27+'2A5-Reg'!F26</f>
        <v>35.733310396119997</v>
      </c>
      <c r="G24" s="51"/>
      <c r="H24" s="83"/>
    </row>
    <row r="25" spans="1:8" ht="15" customHeight="1">
      <c r="A25" s="27" t="s">
        <v>42</v>
      </c>
      <c r="B25" s="83">
        <f>+'2A3-Sect Co'!B25+'2A4-Dpts'!B28+'2A5-Reg'!B27</f>
        <v>11.73279984505</v>
      </c>
      <c r="C25" s="51">
        <f t="shared" si="2"/>
        <v>1.7561538179391212E-2</v>
      </c>
      <c r="D25" s="83">
        <f>+'2A3-Sect Co'!D25+'2A4-Dpts'!D28+'2A5-Reg'!D27</f>
        <v>11.93884585748</v>
      </c>
      <c r="E25" s="51">
        <f t="shared" si="3"/>
        <v>5.7437774359936578E-2</v>
      </c>
      <c r="F25" s="83">
        <f>+'2A3-Sect Co'!F25+'2A4-Dpts'!F28+'2A5-Reg'!F27</f>
        <v>12.62458659196</v>
      </c>
      <c r="G25" s="51"/>
      <c r="H25" s="83"/>
    </row>
    <row r="26" spans="1:8" ht="15" customHeight="1">
      <c r="A26" s="27" t="s">
        <v>14</v>
      </c>
      <c r="B26" s="83">
        <f>+'2A3-Sect Co'!B26+'2A4-Dpts'!B29+'2A5-Reg'!B28</f>
        <v>2.41944958224</v>
      </c>
      <c r="C26" s="51">
        <f t="shared" si="2"/>
        <v>0.16115072642638917</v>
      </c>
      <c r="D26" s="83">
        <f>+'2A3-Sect Co'!D26+'2A4-Dpts'!D29+'2A5-Reg'!D28</f>
        <v>2.8093456399699996</v>
      </c>
      <c r="E26" s="51">
        <f t="shared" si="3"/>
        <v>-0.12723731325698207</v>
      </c>
      <c r="F26" s="83">
        <f>+'2A3-Sect Co'!F26+'2A4-Dpts'!F29+'2A5-Reg'!F28</f>
        <v>2.45189204873</v>
      </c>
      <c r="G26" s="51"/>
      <c r="H26" s="83"/>
    </row>
    <row r="27" spans="1:8" s="4" customFormat="1" ht="15" customHeight="1">
      <c r="A27" s="25" t="s">
        <v>15</v>
      </c>
      <c r="B27" s="84">
        <f>+'2A3-Sect Co'!B27+'2A4-Dpts'!B30+'2A5-Reg'!B29</f>
        <v>18.737145300030004</v>
      </c>
      <c r="C27" s="63">
        <f t="shared" si="2"/>
        <v>3.8153044914416734E-2</v>
      </c>
      <c r="D27" s="84">
        <f>+'2A3-Sect Co'!D27+'2A4-Dpts'!D30+'2A5-Reg'!D29</f>
        <v>19.452024446230002</v>
      </c>
      <c r="E27" s="63">
        <f t="shared" si="3"/>
        <v>0.10692909328638622</v>
      </c>
      <c r="F27" s="84">
        <f>+'2A3-Sect Co'!F27+'2A4-Dpts'!F30+'2A5-Reg'!F29</f>
        <v>21.532011782849995</v>
      </c>
      <c r="G27" s="52">
        <v>8.1970580358589729E-2</v>
      </c>
      <c r="H27" s="85">
        <v>23.297003284978203</v>
      </c>
    </row>
    <row r="28" spans="1:8" ht="15" customHeight="1">
      <c r="A28" s="27" t="s">
        <v>16</v>
      </c>
      <c r="B28" s="83">
        <f>+'2A3-Sect Co'!B28+'2A4-Dpts'!B31+'2A5-Reg'!B30</f>
        <v>4.6501760983900002</v>
      </c>
      <c r="C28" s="51">
        <f t="shared" si="2"/>
        <v>-3.9021659857747304E-2</v>
      </c>
      <c r="D28" s="83">
        <f>+'2A3-Sect Co'!D28+'2A4-Dpts'!D31+'2A5-Reg'!D30</f>
        <v>4.4687185083999994</v>
      </c>
      <c r="E28" s="51">
        <f t="shared" si="3"/>
        <v>7.3458084563382764E-2</v>
      </c>
      <c r="F28" s="83">
        <f>+'2A3-Sect Co'!F28+'2A4-Dpts'!F31+'2A5-Reg'!F30</f>
        <v>4.7969820104799998</v>
      </c>
      <c r="G28" s="51">
        <v>4.9759928030379763E-2</v>
      </c>
      <c r="H28" s="83">
        <v>5.0356794900845108</v>
      </c>
    </row>
    <row r="29" spans="1:8" ht="15" customHeight="1">
      <c r="A29" s="27" t="s">
        <v>53</v>
      </c>
      <c r="B29" s="83">
        <f>+'2A3-Sect Co'!B29+'2A4-Dpts'!B32+'2A5-Reg'!B31</f>
        <v>9.5536242143799992</v>
      </c>
      <c r="C29" s="51">
        <f t="shared" si="2"/>
        <v>6.5406286357742482E-2</v>
      </c>
      <c r="D29" s="83">
        <f>+'2A3-Sect Co'!D29+'2A4-Dpts'!D32+'2A5-Reg'!D31</f>
        <v>10.178491295500001</v>
      </c>
      <c r="E29" s="51">
        <f t="shared" si="3"/>
        <v>0.13695509428458186</v>
      </c>
      <c r="F29" s="83">
        <f>+'2A3-Sect Co'!F29+'2A4-Dpts'!F32+'2A5-Reg'!F31</f>
        <v>11.572487530549999</v>
      </c>
      <c r="G29" s="51">
        <v>0.11654297292816418</v>
      </c>
      <c r="H29" s="83">
        <v>12.921179631534406</v>
      </c>
    </row>
    <row r="30" spans="1:8" ht="15" customHeight="1">
      <c r="A30" s="28" t="s">
        <v>17</v>
      </c>
      <c r="B30" s="100">
        <f>+'2A3-Sect Co'!B30+'2A4-Dpts'!B33+'2A5-Reg'!B32</f>
        <v>4.5333449862599995</v>
      </c>
      <c r="C30" s="51">
        <f t="shared" si="2"/>
        <v>5.9882858439582964E-2</v>
      </c>
      <c r="D30" s="100">
        <f>+'2A3-Sect Co'!D30+'2A4-Dpts'!D33+'2A5-Reg'!D32</f>
        <v>4.8048146423300002</v>
      </c>
      <c r="E30" s="51">
        <f t="shared" si="3"/>
        <v>7.4451904000301994E-2</v>
      </c>
      <c r="F30" s="100">
        <f>+'2A3-Sect Co'!F30+'2A4-Dpts'!F33+'2A5-Reg'!F32</f>
        <v>5.1625422408199988</v>
      </c>
      <c r="G30" s="51">
        <v>3.4402027965019677E-2</v>
      </c>
      <c r="H30" s="100">
        <v>5.3401441633592839</v>
      </c>
    </row>
    <row r="31" spans="1:8" s="4" customFormat="1" ht="15" customHeight="1">
      <c r="A31" s="26" t="s">
        <v>45</v>
      </c>
      <c r="B31" s="81">
        <f>+'2A3-Sect Co'!B31+'2A4-Dpts'!B34+'2A5-Reg'!B33</f>
        <v>214.10158107973999</v>
      </c>
      <c r="C31" s="61">
        <f t="shared" si="2"/>
        <v>2.8781498542997497E-2</v>
      </c>
      <c r="D31" s="81">
        <f>+'2A3-Sect Co'!D31+'2A4-Dpts'!D34+'2A5-Reg'!D33</f>
        <v>220.26374542363999</v>
      </c>
      <c r="E31" s="61">
        <f t="shared" si="3"/>
        <v>1.3693187269239626E-2</v>
      </c>
      <c r="F31" s="81">
        <f>+'2A3-Sect Co'!F31+'2A4-Dpts'!F34+'2A5-Reg'!F33</f>
        <v>223.27985813834999</v>
      </c>
      <c r="G31" s="50">
        <v>2.2406299061451973E-2</v>
      </c>
      <c r="H31" s="82">
        <v>228.28273341419643</v>
      </c>
    </row>
    <row r="32" spans="1:8" ht="15" customHeight="1">
      <c r="A32" s="25" t="s">
        <v>18</v>
      </c>
      <c r="B32" s="84">
        <f>+'2A3-Sect Co'!B32+'2A4-Dpts'!B35+'2A5-Reg'!B34</f>
        <v>215.84700011309999</v>
      </c>
      <c r="C32" s="63">
        <f t="shared" si="2"/>
        <v>2.4599086916463175E-2</v>
      </c>
      <c r="D32" s="84">
        <f>+'2A3-Sect Co'!D32+'2A4-Dpts'!D35+'2A5-Reg'!D34</f>
        <v>221.15663922953999</v>
      </c>
      <c r="E32" s="63">
        <f t="shared" si="3"/>
        <v>1.9210444814864669E-2</v>
      </c>
      <c r="F32" s="84">
        <f>+'2A3-Sect Co'!F32+'2A4-Dpts'!F35+'2A5-Reg'!F34</f>
        <v>225.40515664290001</v>
      </c>
      <c r="G32" s="52">
        <v>2.6566950579409943E-2</v>
      </c>
      <c r="H32" s="85">
        <v>231.39348429977611</v>
      </c>
    </row>
    <row r="33" spans="1:8" s="4" customFormat="1" ht="15" customHeight="1">
      <c r="A33" s="29" t="s">
        <v>19</v>
      </c>
      <c r="B33" s="89">
        <f>+'2A3-Sect Co'!B33+'2A4-Dpts'!B36+'2A5-Reg'!B35</f>
        <v>1.7454190343599929</v>
      </c>
      <c r="C33" s="64"/>
      <c r="D33" s="89">
        <f>+'2A3-Sect Co'!D33+'2A4-Dpts'!D36+'2A5-Reg'!D35</f>
        <v>0.89289380590000023</v>
      </c>
      <c r="E33" s="64"/>
      <c r="F33" s="89">
        <f>+'2A3-Sect Co'!F33+'2A4-Dpts'!F36+'2A5-Reg'!F35</f>
        <v>2.1252985045499981</v>
      </c>
      <c r="G33" s="55"/>
      <c r="H33" s="101">
        <v>3.1107508855796695</v>
      </c>
    </row>
    <row r="34" spans="1:8" s="4" customFormat="1" ht="15" customHeight="1">
      <c r="A34" s="30" t="s">
        <v>20</v>
      </c>
      <c r="B34" s="90">
        <f>+'2A3-Sect Co'!B34+'2A4-Dpts'!B37+'2A5-Reg'!B36</f>
        <v>13.425500920380001</v>
      </c>
      <c r="C34" s="56">
        <f t="shared" ref="C34:C35" si="4">+D34/B34-1</f>
        <v>5.0025183118529437E-3</v>
      </c>
      <c r="D34" s="90">
        <f>+'2A3-Sect Co'!D34+'2A4-Dpts'!D37+'2A5-Reg'!D36</f>
        <v>13.492662234579999</v>
      </c>
      <c r="E34" s="56">
        <f t="shared" ref="E34:E35" si="5">+F34/D34-1</f>
        <v>4.1579401519604042E-2</v>
      </c>
      <c r="F34" s="90">
        <f>+'2A3-Sect Co'!F34+'2A4-Dpts'!F37+'2A5-Reg'!F36</f>
        <v>14.0536790552</v>
      </c>
      <c r="G34" s="56">
        <v>1.2893629357155101E-2</v>
      </c>
      <c r="H34" s="90">
        <v>14.234881984042161</v>
      </c>
    </row>
    <row r="35" spans="1:8" ht="15" customHeight="1">
      <c r="A35" s="27" t="s">
        <v>21</v>
      </c>
      <c r="B35" s="83">
        <f>+'2A3-Sect Co'!B35+'2A4-Dpts'!B38+'2A5-Reg'!B37</f>
        <v>14.282470982380001</v>
      </c>
      <c r="C35" s="51">
        <f t="shared" si="4"/>
        <v>-3.0012649614259534E-2</v>
      </c>
      <c r="D35" s="83">
        <f>+'2A3-Sect Co'!D35+'2A4-Dpts'!D38+'2A5-Reg'!D37</f>
        <v>13.853816185160001</v>
      </c>
      <c r="E35" s="51">
        <f t="shared" si="5"/>
        <v>-3.5561991563576534E-2</v>
      </c>
      <c r="F35" s="83">
        <f>+'2A3-Sect Co'!F35+'2A4-Dpts'!F38+'2A5-Reg'!F37</f>
        <v>13.361146890860001</v>
      </c>
      <c r="G35" s="51">
        <v>7.1366793600379674E-2</v>
      </c>
      <c r="H35" s="83">
        <v>14.314689103284362</v>
      </c>
    </row>
    <row r="36" spans="1:8" s="6" customFormat="1" ht="15" customHeight="1">
      <c r="A36" s="27" t="s">
        <v>25</v>
      </c>
      <c r="B36" s="92">
        <f>+'2A3-Sect Co'!B36+'2A4-Dpts'!B39+'2A5-Reg'!B38</f>
        <v>0.85697006200000025</v>
      </c>
      <c r="C36" s="51"/>
      <c r="D36" s="92">
        <f>+'2A3-Sect Co'!D36+'2A4-Dpts'!D39+'2A5-Reg'!D38</f>
        <v>0.36115395158000008</v>
      </c>
      <c r="E36" s="51"/>
      <c r="F36" s="92">
        <f>+'2A3-Sect Co'!F36+'2A4-Dpts'!F39+'2A5-Reg'!F38</f>
        <v>-0.69253216433999965</v>
      </c>
      <c r="G36" s="51"/>
      <c r="H36" s="102">
        <v>7.9807119242202962E-2</v>
      </c>
    </row>
    <row r="37" spans="1:8" ht="15" customHeight="1">
      <c r="A37" s="26" t="s">
        <v>22</v>
      </c>
      <c r="B37" s="81">
        <f>+'2A3-Sect Co'!B37+'2A4-Dpts'!B40+'2A5-Reg'!B39</f>
        <v>227.52708199912001</v>
      </c>
      <c r="C37" s="61">
        <f t="shared" ref="C37:C38" si="6">+D37/B37-1</f>
        <v>2.73783920725712E-2</v>
      </c>
      <c r="D37" s="81">
        <f>+'2A3-Sect Co'!D37+'2A4-Dpts'!D40+'2A5-Reg'!D39</f>
        <v>233.75640765722</v>
      </c>
      <c r="E37" s="61">
        <f t="shared" ref="E37:E38" si="7">+F37/D37-1</f>
        <v>1.5302808475631258E-2</v>
      </c>
      <c r="F37" s="81">
        <f>+'2A3-Sect Co'!F37+'2A4-Dpts'!F40+'2A5-Reg'!F39</f>
        <v>237.33353719355</v>
      </c>
      <c r="G37" s="50">
        <v>2.1843007381046498E-2</v>
      </c>
      <c r="H37" s="82">
        <v>242.5176153982386</v>
      </c>
    </row>
    <row r="38" spans="1:8" ht="15" customHeight="1">
      <c r="A38" s="25" t="s">
        <v>23</v>
      </c>
      <c r="B38" s="84">
        <f>+'2A3-Sect Co'!B38+'2A4-Dpts'!B41+'2A5-Reg'!B40</f>
        <v>230.12947109748001</v>
      </c>
      <c r="C38" s="63">
        <f t="shared" si="6"/>
        <v>2.1209731608658133E-2</v>
      </c>
      <c r="D38" s="84">
        <f>+'2A3-Sect Co'!D38+'2A4-Dpts'!D41+'2A5-Reg'!D40</f>
        <v>235.0104554147</v>
      </c>
      <c r="E38" s="63">
        <f t="shared" si="7"/>
        <v>1.5981621385450451E-2</v>
      </c>
      <c r="F38" s="84">
        <f>+'2A3-Sect Co'!F38+'2A4-Dpts'!F41+'2A5-Reg'!F40</f>
        <v>238.76630353476003</v>
      </c>
      <c r="G38" s="52">
        <v>2.9073909364643047E-2</v>
      </c>
      <c r="H38" s="85">
        <v>245.70817340306047</v>
      </c>
    </row>
    <row r="39" spans="1:8" ht="15" customHeight="1">
      <c r="A39" s="31" t="s">
        <v>24</v>
      </c>
      <c r="B39" s="92">
        <f>+'2A3-Sect Co'!B39+'2A4-Dpts'!B42+'2A5-Reg'!B41</f>
        <v>2.6023890963599929</v>
      </c>
      <c r="C39" s="65"/>
      <c r="D39" s="92">
        <f>+'2A3-Sect Co'!D39+'2A4-Dpts'!D42+'2A5-Reg'!D41</f>
        <v>1.25404775748</v>
      </c>
      <c r="E39" s="65"/>
      <c r="F39" s="92">
        <f>+'2A3-Sect Co'!F39+'2A4-Dpts'!F42+'2A5-Reg'!F41</f>
        <v>1.4327663402099966</v>
      </c>
      <c r="G39" s="57"/>
      <c r="H39" s="102">
        <v>3.1905580048218667</v>
      </c>
    </row>
    <row r="40" spans="1:8" ht="20.25" customHeight="1">
      <c r="A40" s="32" t="s">
        <v>55</v>
      </c>
      <c r="B40" s="93">
        <f>+'2A3-Sect Co'!B40+'2A4-Dpts'!B43+'2A5-Reg'!B42</f>
        <v>148.56647454970999</v>
      </c>
      <c r="C40" s="55">
        <f>+D40/B40-1</f>
        <v>1.048107050732372E-2</v>
      </c>
      <c r="D40" s="93">
        <f>+'2A3-Sect Co'!D40+'2A4-Dpts'!D43+'2A5-Reg'!D42</f>
        <v>150.12361024449001</v>
      </c>
      <c r="E40" s="55">
        <f>+F40/D40-1</f>
        <v>5.5564342680103351E-4</v>
      </c>
      <c r="F40" s="93">
        <f>+'2A3-Sect Co'!F40+'2A4-Dpts'!F43+'2A5-Reg'!F42</f>
        <v>150.20702544173</v>
      </c>
      <c r="G40" s="55">
        <v>8.8042669530974393E-4</v>
      </c>
      <c r="H40" s="93">
        <v>150.33927171675197</v>
      </c>
    </row>
    <row r="41" spans="1:8" ht="15" customHeight="1">
      <c r="A41" s="24" t="s">
        <v>26</v>
      </c>
      <c r="B41" s="90"/>
      <c r="C41" s="58"/>
      <c r="D41" s="90"/>
      <c r="E41" s="58"/>
      <c r="F41" s="90"/>
      <c r="G41" s="58"/>
      <c r="H41" s="90"/>
    </row>
    <row r="42" spans="1:8" ht="15" customHeight="1">
      <c r="A42" s="27" t="s">
        <v>29</v>
      </c>
      <c r="B42" s="94">
        <f>+B21/B10</f>
        <v>0.14458710880561032</v>
      </c>
      <c r="C42" s="59">
        <f>+D42*100-B42*100</f>
        <v>0.28184720675953834</v>
      </c>
      <c r="D42" s="94">
        <f>+D21/D10</f>
        <v>0.14740558087320571</v>
      </c>
      <c r="E42" s="59">
        <f>+F42*100-D42*100</f>
        <v>0.66268483656369703</v>
      </c>
      <c r="F42" s="94">
        <f>+F21/F10</f>
        <v>0.15403242923884267</v>
      </c>
      <c r="G42" s="59">
        <v>1.3842769748517263</v>
      </c>
      <c r="H42" s="94">
        <v>0.16787519898735995</v>
      </c>
    </row>
    <row r="43" spans="1:8" ht="15" customHeight="1">
      <c r="A43" s="27" t="s">
        <v>27</v>
      </c>
      <c r="B43" s="94">
        <f>+(B21-B34)/B10</f>
        <v>7.647533969571968E-2</v>
      </c>
      <c r="C43" s="59">
        <f t="shared" ref="C43:C44" si="8">+D43*100-B43*100</f>
        <v>0.40370654855214116</v>
      </c>
      <c r="D43" s="94">
        <f>+(D21-D34)/D10</f>
        <v>8.0512405181241087E-2</v>
      </c>
      <c r="E43" s="59">
        <f t="shared" ref="E43:E44" si="9">+F43*100-D43*100</f>
        <v>0.45865749523832022</v>
      </c>
      <c r="F43" s="94">
        <f>+(F21-F34)/F10</f>
        <v>8.5098980133624297E-2</v>
      </c>
      <c r="G43" s="59">
        <v>1.4371016062104065</v>
      </c>
      <c r="H43" s="94">
        <v>9.9469996195728355E-2</v>
      </c>
    </row>
    <row r="44" spans="1:8" ht="15" customHeight="1">
      <c r="A44" s="27" t="s">
        <v>30</v>
      </c>
      <c r="B44" s="94">
        <f>+B40/B10</f>
        <v>0.75372423509646413</v>
      </c>
      <c r="C44" s="59">
        <f t="shared" si="8"/>
        <v>-0.94496908290119563</v>
      </c>
      <c r="D44" s="94">
        <f>+D40/D10</f>
        <v>0.7442745442674521</v>
      </c>
      <c r="E44" s="59">
        <f t="shared" si="9"/>
        <v>-0.75074455693680875</v>
      </c>
      <c r="F44" s="94">
        <f>+F40/F10</f>
        <v>0.7367670986980841</v>
      </c>
      <c r="G44" s="59">
        <v>-1.4317247630870469</v>
      </c>
      <c r="H44" s="94">
        <v>0.7224498510672136</v>
      </c>
    </row>
    <row r="45" spans="1:8" ht="15" customHeight="1">
      <c r="A45" s="33" t="s">
        <v>28</v>
      </c>
      <c r="B45" s="95">
        <f>+B40/B21</f>
        <v>5.2129421586941493</v>
      </c>
      <c r="C45" s="60">
        <f>+D45-B45</f>
        <v>-0.16378092708747882</v>
      </c>
      <c r="D45" s="95">
        <f>+D40/D21</f>
        <v>5.0491612316066705</v>
      </c>
      <c r="E45" s="60">
        <f>+F45-D45</f>
        <v>-0.26596653462728881</v>
      </c>
      <c r="F45" s="95">
        <f>+F40/F21</f>
        <v>4.7831946969793817</v>
      </c>
      <c r="G45" s="60">
        <v>-0.47970105750729974</v>
      </c>
      <c r="H45" s="95">
        <v>4.303493639472082</v>
      </c>
    </row>
    <row r="46" spans="1:8" ht="15" customHeight="1">
      <c r="A46" s="137" t="s">
        <v>63</v>
      </c>
      <c r="B46" s="137"/>
      <c r="C46" s="137"/>
      <c r="D46" s="137"/>
      <c r="E46" s="96"/>
      <c r="F46" s="97"/>
      <c r="G46" s="121"/>
      <c r="H46" s="121"/>
    </row>
    <row r="47" spans="1:8" ht="28.5" customHeight="1">
      <c r="A47" s="137" t="s">
        <v>50</v>
      </c>
      <c r="B47" s="137"/>
      <c r="C47" s="137"/>
      <c r="D47" s="137"/>
      <c r="E47" s="137"/>
      <c r="F47" s="137"/>
      <c r="G47" s="137"/>
      <c r="H47" s="137"/>
    </row>
    <row r="48" spans="1:8" ht="26.25" customHeight="1">
      <c r="A48" s="136" t="s">
        <v>86</v>
      </c>
      <c r="B48" s="136"/>
      <c r="C48" s="136"/>
      <c r="D48" s="136"/>
      <c r="E48" s="136"/>
      <c r="F48" s="136"/>
      <c r="G48" s="136"/>
      <c r="H48" s="136"/>
    </row>
    <row r="49" spans="1:8" ht="12.75" customHeight="1">
      <c r="A49" s="36"/>
      <c r="B49" s="37"/>
      <c r="C49" s="79"/>
      <c r="D49" s="79"/>
      <c r="E49" s="79"/>
      <c r="F49" s="79"/>
      <c r="G49" s="121"/>
      <c r="H49" s="121"/>
    </row>
    <row r="50" spans="1:8">
      <c r="E50" s="75"/>
      <c r="F50" s="75"/>
      <c r="G50" s="121"/>
      <c r="H50" s="121"/>
    </row>
  </sheetData>
  <mergeCells count="5">
    <mergeCell ref="E2:F2"/>
    <mergeCell ref="A46:D46"/>
    <mergeCell ref="G2:H2"/>
    <mergeCell ref="A47:H47"/>
    <mergeCell ref="A48:H48"/>
  </mergeCells>
  <phoneticPr fontId="7" type="noConversion"/>
  <pageMargins left="0.25" right="0.25" top="0.75" bottom="0.75" header="0.3" footer="0.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2A1-Com</vt:lpstr>
      <vt:lpstr>2A2a-EPCI</vt:lpstr>
      <vt:lpstr>2A3-Sect Co</vt:lpstr>
      <vt:lpstr>2A4-Dpts</vt:lpstr>
      <vt:lpstr>2A5-Reg</vt:lpstr>
      <vt:lpstr>2A6-Ensemble</vt:lpstr>
      <vt:lpstr>'2A1-Com'!Zone_d_impression</vt:lpstr>
      <vt:lpstr>'2A2a-EPCI'!Zone_d_impression</vt:lpstr>
      <vt:lpstr>'2A3-Sect Co'!Zone_d_impression</vt:lpstr>
      <vt:lpstr>'2A4-Dpts'!Zone_d_impression</vt:lpstr>
      <vt:lpstr>'2A5-Reg'!Zone_d_impression</vt:lpstr>
      <vt:lpstr>'2A6-Ensemble'!Zone_d_impression</vt:lpstr>
    </vt:vector>
  </TitlesOfParts>
  <Company>Ministère de l'Intérieur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SOGUETKA</dc:creator>
  <cp:lastModifiedBy>NIEL Xavier -DESL</cp:lastModifiedBy>
  <cp:lastPrinted>2018-06-22T13:21:59Z</cp:lastPrinted>
  <dcterms:created xsi:type="dcterms:W3CDTF">2009-12-23T15:21:16Z</dcterms:created>
  <dcterms:modified xsi:type="dcterms:W3CDTF">2019-08-29T11:30:56Z</dcterms:modified>
</cp:coreProperties>
</file>